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0730" windowHeight="11160"/>
  </bookViews>
  <sheets>
    <sheet name="приложение 1" sheetId="3" r:id="rId1"/>
    <sheet name="приложение 2" sheetId="4" r:id="rId2"/>
    <sheet name="приложение 3" sheetId="5" r:id="rId3"/>
    <sheet name="приложение 4" sheetId="6" r:id="rId4"/>
  </sheets>
  <definedNames>
    <definedName name="_xlnm.Print_Titles" localSheetId="0">'приложение 1'!$23:$23</definedName>
  </definedNames>
  <calcPr calcId="152511"/>
</workbook>
</file>

<file path=xl/calcChain.xml><?xml version="1.0" encoding="utf-8"?>
<calcChain xmlns="http://schemas.openxmlformats.org/spreadsheetml/2006/main">
  <c r="I30" i="3" l="1"/>
  <c r="O30" i="3"/>
  <c r="O50" i="3" l="1"/>
  <c r="I50" i="3"/>
  <c r="O49" i="3"/>
  <c r="I49" i="3"/>
  <c r="O48" i="3"/>
  <c r="I48" i="3"/>
  <c r="O47" i="3"/>
  <c r="I47" i="3"/>
  <c r="O46" i="3"/>
  <c r="I46" i="3"/>
  <c r="O45" i="3"/>
  <c r="I45" i="3"/>
  <c r="O44" i="3"/>
  <c r="I44" i="3"/>
  <c r="O43" i="3"/>
  <c r="I43" i="3"/>
  <c r="O42" i="3"/>
  <c r="I42" i="3"/>
  <c r="I41" i="3"/>
  <c r="O40" i="3"/>
  <c r="I40" i="3"/>
  <c r="O38" i="3"/>
  <c r="I38" i="3"/>
  <c r="O37" i="3"/>
  <c r="I37" i="3"/>
  <c r="O36" i="3"/>
  <c r="I36" i="3"/>
  <c r="O35" i="3"/>
  <c r="I35" i="3"/>
  <c r="O34" i="3"/>
  <c r="I34" i="3"/>
  <c r="O32" i="3"/>
  <c r="I32" i="3"/>
  <c r="O31" i="3"/>
  <c r="I31" i="3"/>
  <c r="O29" i="3"/>
  <c r="I29" i="3"/>
  <c r="O28" i="3"/>
  <c r="I28" i="3"/>
  <c r="O27" i="3"/>
  <c r="I27" i="3"/>
  <c r="C34" i="4"/>
  <c r="C33" i="4"/>
  <c r="C32" i="4"/>
  <c r="C31" i="4"/>
  <c r="C30" i="4"/>
  <c r="C29" i="4"/>
  <c r="C26" i="4"/>
  <c r="C28" i="4"/>
  <c r="C24" i="4" l="1"/>
  <c r="C16" i="4"/>
  <c r="F39" i="3" l="1"/>
  <c r="F24" i="3" s="1"/>
  <c r="G39" i="3"/>
  <c r="D25" i="5" l="1"/>
  <c r="F25" i="5"/>
  <c r="G25" i="5"/>
  <c r="H25" i="5"/>
  <c r="I25" i="5"/>
  <c r="J25" i="5"/>
  <c r="K25" i="5"/>
  <c r="D19" i="5"/>
  <c r="E19" i="5"/>
  <c r="F19" i="5"/>
  <c r="G19" i="5"/>
  <c r="G11" i="5" s="1"/>
  <c r="H19" i="5"/>
  <c r="I19" i="5"/>
  <c r="I11" i="5" s="1"/>
  <c r="J19" i="5"/>
  <c r="K19" i="5"/>
  <c r="K11" i="5" s="1"/>
  <c r="D12" i="5"/>
  <c r="D11" i="5" s="1"/>
  <c r="F12" i="5"/>
  <c r="F11" i="5" s="1"/>
  <c r="G12" i="5"/>
  <c r="H12" i="5"/>
  <c r="H11" i="5" s="1"/>
  <c r="I12" i="5"/>
  <c r="J12" i="5"/>
  <c r="J11" i="5" s="1"/>
  <c r="K12" i="5"/>
  <c r="C27" i="5"/>
  <c r="C28" i="5"/>
  <c r="C29" i="5"/>
  <c r="C30" i="5"/>
  <c r="C31" i="5"/>
  <c r="C32" i="5"/>
  <c r="C33" i="5"/>
  <c r="C34" i="5"/>
  <c r="C36" i="5"/>
  <c r="C26" i="5"/>
  <c r="C21" i="5"/>
  <c r="C22" i="5"/>
  <c r="C23" i="5"/>
  <c r="C24" i="5"/>
  <c r="C20" i="5"/>
  <c r="C14" i="5"/>
  <c r="C15" i="5"/>
  <c r="C17" i="5"/>
  <c r="C18" i="5"/>
  <c r="C13" i="5"/>
  <c r="C35" i="5"/>
  <c r="E12" i="5"/>
  <c r="E25" i="4"/>
  <c r="E11" i="4" s="1"/>
  <c r="F25" i="4"/>
  <c r="F11" i="4" s="1"/>
  <c r="G25" i="4"/>
  <c r="H25" i="4"/>
  <c r="I25" i="4"/>
  <c r="I11" i="4" s="1"/>
  <c r="J25" i="4"/>
  <c r="J11" i="4" s="1"/>
  <c r="K25" i="4"/>
  <c r="K11" i="4" s="1"/>
  <c r="L25" i="4"/>
  <c r="L11" i="4" s="1"/>
  <c r="M25" i="4"/>
  <c r="M11" i="4" s="1"/>
  <c r="N25" i="4"/>
  <c r="N11" i="4" s="1"/>
  <c r="O25" i="4"/>
  <c r="O11" i="4" s="1"/>
  <c r="P25" i="4"/>
  <c r="Q25" i="4"/>
  <c r="R25" i="4"/>
  <c r="R11" i="4" s="1"/>
  <c r="S25" i="4"/>
  <c r="S11" i="4" s="1"/>
  <c r="T25" i="4"/>
  <c r="U25" i="4"/>
  <c r="V25" i="4"/>
  <c r="V11" i="4" s="1"/>
  <c r="W25" i="4"/>
  <c r="W11" i="4" s="1"/>
  <c r="D25" i="4"/>
  <c r="C36" i="4"/>
  <c r="C35" i="4"/>
  <c r="U19" i="4"/>
  <c r="T19" i="4"/>
  <c r="T11" i="4" s="1"/>
  <c r="Q19" i="4"/>
  <c r="P19" i="4"/>
  <c r="I19" i="4"/>
  <c r="H19" i="4"/>
  <c r="H11" i="4" s="1"/>
  <c r="G19" i="4"/>
  <c r="D19" i="4"/>
  <c r="C23" i="4"/>
  <c r="C22" i="4"/>
  <c r="C20" i="4"/>
  <c r="C21" i="4"/>
  <c r="Q12" i="4"/>
  <c r="P12" i="4"/>
  <c r="D12" i="4"/>
  <c r="C17" i="4"/>
  <c r="C12" i="4" s="1"/>
  <c r="O39" i="3"/>
  <c r="N39" i="3"/>
  <c r="J39" i="3"/>
  <c r="O33" i="3"/>
  <c r="N33" i="3"/>
  <c r="J33" i="3"/>
  <c r="G33" i="3"/>
  <c r="F33" i="3"/>
  <c r="O26" i="3"/>
  <c r="N26" i="3"/>
  <c r="J26" i="3"/>
  <c r="G26" i="3"/>
  <c r="F26" i="3"/>
  <c r="C19" i="5" l="1"/>
  <c r="C25" i="4"/>
  <c r="G11" i="4"/>
  <c r="D11" i="4"/>
  <c r="U11" i="4"/>
  <c r="Q11" i="4"/>
  <c r="P11" i="4"/>
  <c r="C19" i="4"/>
  <c r="C25" i="5"/>
  <c r="C16" i="5"/>
  <c r="C12" i="5" s="1"/>
  <c r="E25" i="5"/>
  <c r="E11" i="5" s="1"/>
  <c r="G24" i="3"/>
  <c r="J24" i="3"/>
  <c r="N24" i="3"/>
  <c r="O24" i="3"/>
  <c r="I39" i="3"/>
  <c r="I33" i="3"/>
  <c r="I26" i="3"/>
  <c r="C11" i="5" l="1"/>
  <c r="C11" i="4"/>
  <c r="I24" i="3"/>
</calcChain>
</file>

<file path=xl/sharedStrings.xml><?xml version="1.0" encoding="utf-8"?>
<sst xmlns="http://schemas.openxmlformats.org/spreadsheetml/2006/main" count="280" uniqueCount="116">
  <si>
    <t>№ п/п</t>
  </si>
  <si>
    <t>в том числе</t>
  </si>
  <si>
    <t>кв. м</t>
  </si>
  <si>
    <t>ед.</t>
  </si>
  <si>
    <t>руб.</t>
  </si>
  <si>
    <t>х</t>
  </si>
  <si>
    <t>Адрес МКД (с указанием населенного пункта)</t>
  </si>
  <si>
    <t>оценка соответствия лифтов требованиям Технического регламента</t>
  </si>
  <si>
    <t>Количество</t>
  </si>
  <si>
    <t>Общая площадь МКД</t>
  </si>
  <si>
    <t>квартир</t>
  </si>
  <si>
    <t>заимствованные средства</t>
  </si>
  <si>
    <t xml:space="preserve">Краснодарского края </t>
  </si>
  <si>
    <t>чел.</t>
  </si>
  <si>
    <t>Виды работ по капитальному ремонту общего имущества в МКД, предусмотренные частью 1 статьи 166 ЖК РФ</t>
  </si>
  <si>
    <t>ремонт крыши</t>
  </si>
  <si>
    <t>ремонт подвальных помещений</t>
  </si>
  <si>
    <t>ремонт фундамента</t>
  </si>
  <si>
    <t>электроснабжения</t>
  </si>
  <si>
    <t>теплоснабжения</t>
  </si>
  <si>
    <t>газоснабжения</t>
  </si>
  <si>
    <t>холодного водоснабжения</t>
  </si>
  <si>
    <t>горячего водоснабжения</t>
  </si>
  <si>
    <t>водоотведения</t>
  </si>
  <si>
    <t>оценка технического состояния МКД, составление  дефектных ведомостей, ведомостей             объемов работ</t>
  </si>
  <si>
    <t xml:space="preserve">руб. </t>
  </si>
  <si>
    <t>УТВЕРЖДЕН</t>
  </si>
  <si>
    <t>Количество граждан, зарегистрированных по месту жительства в МКД</t>
  </si>
  <si>
    <t>Способ формирования фонда капитального ремонта МКД</t>
  </si>
  <si>
    <t>Стоимость капитального ремонта общего имущества в МКД</t>
  </si>
  <si>
    <t>Планируемый срок завершения капитального ремонта МКД (квартал, год)</t>
  </si>
  <si>
    <t xml:space="preserve">этажей </t>
  </si>
  <si>
    <t>подъездов</t>
  </si>
  <si>
    <t>всего (сумма показателей граф 10 - 15)</t>
  </si>
  <si>
    <t>средства фонда капитального ремонта МКД</t>
  </si>
  <si>
    <t>в том числе средства финансовой поддержки</t>
  </si>
  <si>
    <t>РФ</t>
  </si>
  <si>
    <t xml:space="preserve">муниципальной </t>
  </si>
  <si>
    <t>РО/СС</t>
  </si>
  <si>
    <t>РО</t>
  </si>
  <si>
    <t>IV 2021</t>
  </si>
  <si>
    <t>ремонт  фасада (отмостка без фасада)</t>
  </si>
  <si>
    <t xml:space="preserve">выполнения регионального краткосрочного плана по плановому периоду 2017-2019, 2020-2022 годов (этап 2021 года) </t>
  </si>
  <si>
    <t>Наименование муниципального образования</t>
  </si>
  <si>
    <t xml:space="preserve">Суммарная общая площадь многоквартир-ных домов 
(далее -МКД) всего </t>
  </si>
  <si>
    <t xml:space="preserve">Количество граждан, зарегистриро-
ванных по месту жительства в МКД </t>
  </si>
  <si>
    <t xml:space="preserve">Количество МКД </t>
  </si>
  <si>
    <t xml:space="preserve">Стоимость капитального ремонта по плановому этапу трехлетнего планового периода </t>
  </si>
  <si>
    <t>I  квартал</t>
  </si>
  <si>
    <t>II квартал</t>
  </si>
  <si>
    <t>III квартал</t>
  </si>
  <si>
    <t>IV квартал</t>
  </si>
  <si>
    <t>всего</t>
  </si>
  <si>
    <t xml:space="preserve">I квартал </t>
  </si>
  <si>
    <t xml:space="preserve">III квартал </t>
  </si>
  <si>
    <t xml:space="preserve">IV квартал </t>
  </si>
  <si>
    <t xml:space="preserve">всего </t>
  </si>
  <si>
    <r>
      <t>II квартал</t>
    </r>
    <r>
      <rPr>
        <vertAlign val="superscript"/>
        <sz val="12"/>
        <color theme="1"/>
        <rFont val="Times New Roman"/>
        <family val="1"/>
        <charset val="204"/>
      </rPr>
      <t xml:space="preserve"> </t>
    </r>
  </si>
  <si>
    <t>ремонт лифтовых шахт</t>
  </si>
  <si>
    <t>ремонт машинных и блочных помещений</t>
  </si>
  <si>
    <t>Стоимость капитального ремонта общего имущества в МКД, всего (сумма показателей граф 4 – 9, 11, 13, 15, 17, 19,21,23)</t>
  </si>
  <si>
    <t>Стоимость капитального ремонта общего имущества в МКД, всего (сумма показателей граф 4 - 11)</t>
  </si>
  <si>
    <t>ремонт, замена модернизация лифтов</t>
  </si>
  <si>
    <t xml:space="preserve">Виды услуг и работ по капитальному ремонту общего имущества в МКД,  предусмотренные пунктами 2 - 5   части 1 статьи 26 Закона Краснодарского края  от 1 июля 2013 года № 2735-КЗ </t>
  </si>
  <si>
    <t xml:space="preserve">разработка проектной документации  </t>
  </si>
  <si>
    <t xml:space="preserve">проведение государственной экспертизы проектной документации </t>
  </si>
  <si>
    <t xml:space="preserve">составление сметной документации </t>
  </si>
  <si>
    <t xml:space="preserve">проведение проверки  сметной стоимости капитального ремонта </t>
  </si>
  <si>
    <t xml:space="preserve">осуществление строительного контроля </t>
  </si>
  <si>
    <t>прогнозируемый объем поступления             взносов на капитальный ремонт по МКД в 2020 году</t>
  </si>
  <si>
    <t>ремонт внутридомовых инженерных систем</t>
  </si>
  <si>
    <t>капитальный ремонт или замена признанных непригодными для эксплуатации автоматической установки пожарной сигнализации в местах общего пользования и системы противодымовой защиты (дымоудаления)</t>
  </si>
  <si>
    <t>Северский район</t>
  </si>
  <si>
    <t xml:space="preserve">расположенных на территории муниципального образования Северского района, Краснодарского края, общее имущество в которых подлежит капитальному ремонту в этапе 2021 года планового периода 2020-2022 годов </t>
  </si>
  <si>
    <t>Всего  по муниципальному образованию Северский район</t>
  </si>
  <si>
    <t>Северский район,                         пгт Афипский,                           ул. Ленина, д. 10</t>
  </si>
  <si>
    <t>Северский район,                   пгт Афипский,                  ул. Ленина, д. 13</t>
  </si>
  <si>
    <t>Северский район,                       пгт Афипский,                          ул. Октябрьская, д. 82</t>
  </si>
  <si>
    <t>Северский район,                           пгт Афипский,                                 ул. Шоссейная, д. 12</t>
  </si>
  <si>
    <t>Северский район,                       пгт Афипский,                          ул. Ленина, д. 6</t>
  </si>
  <si>
    <t>Северский район,                       пгт Афипский,                            ул. Комсомольская, д. 116</t>
  </si>
  <si>
    <t>Всего по Афипскому городскому поселению</t>
  </si>
  <si>
    <t>Всего по Северскому сельскому поселению</t>
  </si>
  <si>
    <t>Северский район,                         ст-ца Северская,                              ул. Народная, д. 51</t>
  </si>
  <si>
    <t>Северский район,                               ст-ца Северская,                                     ул. 50 лет Октября, д. 39</t>
  </si>
  <si>
    <t>Северский район,                                    ст-ца Северская,                                          ул. Запорожская, д. 24</t>
  </si>
  <si>
    <t>Северский район,                                        ст-ца Северская,                                   ул. Пушкина, д. 41</t>
  </si>
  <si>
    <t>Северский район,                              ст-ца Северская,                                    ул. Запорожская, д. 35</t>
  </si>
  <si>
    <t>Всего по Черноморскому городскому поселению</t>
  </si>
  <si>
    <t>Северский район,                         пгт Черноморский,                             ул. Мира, д. 44</t>
  </si>
  <si>
    <t>Северский район,                                 пгт Черноморский,                                ул. Мира, д. 48</t>
  </si>
  <si>
    <t>Северский район,                                        пгт Черноморский,                                  ул. Новороссийская, д. 12</t>
  </si>
  <si>
    <t>Северский район,                                        пгт Черноморский,                                  ул. Кавказская, д. 11</t>
  </si>
  <si>
    <t>Северский район,                                        пгт Черноморский,                                    ул. Кавказская, д. 2</t>
  </si>
  <si>
    <t>Северский район,                           пгт Черноморский,                          ул. Кавказская, д. 4</t>
  </si>
  <si>
    <t>Северский район,                             пгт Черноморский,                           ул. Советская, д. 35</t>
  </si>
  <si>
    <t>Северский район,                              пгт Черноморский,                             ул. Кавказская, д. 15</t>
  </si>
  <si>
    <t>Северский район,                          пос. Октябрьский,                           ул. Пушкина, д. 1</t>
  </si>
  <si>
    <t>Северский район,                          пос. Октябрьский,                         ул. Пушкина, д. 9</t>
  </si>
  <si>
    <t>Северский район,                       пос. Октябрьский,                             ул. Пушкина, д. 3</t>
  </si>
  <si>
    <t>x</t>
  </si>
  <si>
    <t>Северский район,                   пгт Афипский,                                       ул. Ленина, д. 13</t>
  </si>
  <si>
    <t>расположенных на территории муниципального образования Северского района, Краснодарского края,  в отношении которых в этапе 2021 года планового периода 2020-2022 годов  подлежат выполнению услуги и работы по капитальному ремонту общего имущества, предусмотренные пунктами 2-5 части 1 статьи 26 Закона Краснодарского края от 1 июля 2013 года № 2735-КЗ "Об организации проведения капитального ремонта общего имущества собственников помещений в многоквартирных домах, расположенных на территории Краснодарского края"</t>
  </si>
  <si>
    <t>Заместитель главы администрации</t>
  </si>
  <si>
    <t xml:space="preserve">ПРИЛОЖЕНИЕ </t>
  </si>
  <si>
    <t>постановлением  администрации</t>
  </si>
  <si>
    <t xml:space="preserve"> муниципального образования </t>
  </si>
  <si>
    <t xml:space="preserve">Северский район </t>
  </si>
  <si>
    <t>от  ___   _______ 2019 г.  № ______</t>
  </si>
  <si>
    <t>Краткосрочный план реализации Региональной программы капитального ремонта общего имущества собственников помещений в многоквартирных домах по плановому периоду 2020-2022 годов (этап 2021 года), расположенных на территории муниципального образования Северский район</t>
  </si>
  <si>
    <t xml:space="preserve">Раздел 1. СПИСОК МНОГОКВАРТИРНЫХ ДОМОВ,  </t>
  </si>
  <si>
    <t xml:space="preserve">Раздел 2. СПИСОК МНОГОКВАРТИРНЫХ ДОМОВ, </t>
  </si>
  <si>
    <t>расположенных на территории муниципального образования Северский  район, Краснодарского края, в отношении которых                                         в этапе 2021 года планового периода 2020-2022 годов подлежат выполнению работы по капитальному ремонту общего имущества, предусмотренные частью 1 статьи 166 Жилищного кодекса Российской Федерации</t>
  </si>
  <si>
    <t xml:space="preserve">Раздел 3. СПИСОК МНОГОКВАРТИРНЫХ ДОМОВ,  </t>
  </si>
  <si>
    <t>Раздел 4. ПЛАНИРУЕМЫЕ ПОКАЗАТЕЛИ</t>
  </si>
  <si>
    <t xml:space="preserve">В.Г. Видинеев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</si>
</sst>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_-;\-* #,##0.00_-;_-* &quot;-&quot;??_-;_-@_-"/>
    <numFmt numFmtId="165" formatCode="#,##0.0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i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vertAlign val="superscript"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22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14" fillId="0" borderId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" fillId="0" borderId="0"/>
    <xf numFmtId="44" fontId="14" fillId="0" borderId="0" applyFont="0" applyFill="0" applyBorder="0" applyAlignment="0" applyProtection="0"/>
    <xf numFmtId="0" fontId="14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</cellStyleXfs>
  <cellXfs count="131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Alignment="1" applyProtection="1">
      <alignment horizontal="center" vertical="center" wrapText="1"/>
      <protection locked="0"/>
    </xf>
    <xf numFmtId="4" fontId="5" fillId="0" borderId="0" xfId="1" applyNumberFormat="1" applyFont="1" applyFill="1" applyBorder="1" applyAlignment="1" applyProtection="1">
      <alignment vertical="top" wrapText="1"/>
      <protection locked="0"/>
    </xf>
    <xf numFmtId="165" fontId="5" fillId="0" borderId="0" xfId="1" applyNumberFormat="1" applyFont="1" applyFill="1" applyBorder="1" applyAlignment="1" applyProtection="1">
      <alignment vertical="top" wrapText="1"/>
      <protection locked="0"/>
    </xf>
    <xf numFmtId="3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6" xfId="1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/>
    <xf numFmtId="2" fontId="5" fillId="0" borderId="1" xfId="1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2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 wrapText="1"/>
    </xf>
    <xf numFmtId="0" fontId="3" fillId="0" borderId="1" xfId="2" applyFont="1" applyBorder="1" applyAlignment="1" applyProtection="1">
      <alignment vertical="center" wrapText="1"/>
      <protection hidden="1"/>
    </xf>
    <xf numFmtId="0" fontId="5" fillId="0" borderId="1" xfId="0" applyFont="1" applyBorder="1" applyAlignment="1">
      <alignment horizontal="center" vertical="center" wrapText="1"/>
    </xf>
    <xf numFmtId="0" fontId="3" fillId="0" borderId="2" xfId="2" applyFont="1" applyBorder="1" applyAlignment="1" applyProtection="1">
      <alignment vertical="center" wrapText="1"/>
      <protection hidden="1"/>
    </xf>
    <xf numFmtId="0" fontId="5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2" fontId="3" fillId="0" borderId="1" xfId="3" applyNumberFormat="1" applyFont="1" applyBorder="1" applyAlignment="1">
      <alignment horizontal="center" vertical="center" wrapText="1"/>
    </xf>
    <xf numFmtId="2" fontId="3" fillId="0" borderId="1" xfId="3" applyNumberFormat="1" applyFont="1" applyBorder="1" applyAlignment="1">
      <alignment horizontal="center" vertical="center"/>
    </xf>
    <xf numFmtId="2" fontId="3" fillId="3" borderId="1" xfId="3" applyNumberFormat="1" applyFont="1" applyFill="1" applyBorder="1" applyAlignment="1">
      <alignment horizontal="center" vertical="center"/>
    </xf>
    <xf numFmtId="2" fontId="3" fillId="3" borderId="1" xfId="3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2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 applyProtection="1">
      <alignment vertical="center" wrapText="1"/>
      <protection hidden="1"/>
    </xf>
    <xf numFmtId="2" fontId="3" fillId="0" borderId="1" xfId="3" applyNumberFormat="1" applyFont="1" applyFill="1" applyBorder="1" applyAlignment="1">
      <alignment horizontal="center" vertical="center"/>
    </xf>
    <xf numFmtId="2" fontId="3" fillId="0" borderId="1" xfId="3" applyNumberFormat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2" applyFont="1" applyFill="1" applyBorder="1" applyAlignment="1" applyProtection="1">
      <alignment vertical="center" wrapText="1"/>
      <protection hidden="1"/>
    </xf>
    <xf numFmtId="2" fontId="3" fillId="2" borderId="1" xfId="3" applyNumberFormat="1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5" fillId="2" borderId="1" xfId="1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right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" fontId="20" fillId="0" borderId="0" xfId="1" applyNumberFormat="1" applyFont="1" applyFill="1" applyAlignment="1" applyProtection="1">
      <alignment horizontal="center"/>
      <protection locked="0"/>
    </xf>
    <xf numFmtId="0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5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7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5">
    <cellStyle name="Денежный 2 2 2" xfId="8"/>
    <cellStyle name="Обычный" xfId="0" builtinId="0"/>
    <cellStyle name="Обычный 2" xfId="5"/>
    <cellStyle name="Обычный 2 2" xfId="10"/>
    <cellStyle name="Обычный 2 3" xfId="9"/>
    <cellStyle name="Обычный 3" xfId="2"/>
    <cellStyle name="Обычный 3 2 2 2 2 2" xfId="7"/>
    <cellStyle name="Обычный 4" xfId="1"/>
    <cellStyle name="Обычный 4 2" xfId="14"/>
    <cellStyle name="Финансовый" xfId="3" builtinId="3"/>
    <cellStyle name="Финансовый 3" xfId="11"/>
    <cellStyle name="Финансовый 4 2 2" xfId="4"/>
    <cellStyle name="Финансовый 4 2 2 2" xfId="6"/>
    <cellStyle name="Финансовый 4 2 2 2 2" xfId="13"/>
    <cellStyle name="Финансовый 4 2 2 3" xfId="12"/>
  </cellStyles>
  <dxfs count="7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tabSelected="1" view="pageBreakPreview" topLeftCell="A16" zoomScale="70" zoomScaleNormal="100" zoomScaleSheetLayoutView="70" workbookViewId="0">
      <selection activeCell="A41" sqref="A41:XFD41"/>
    </sheetView>
  </sheetViews>
  <sheetFormatPr defaultRowHeight="15" x14ac:dyDescent="0.25"/>
  <cols>
    <col min="1" max="1" width="5.42578125" style="1" customWidth="1"/>
    <col min="2" max="2" width="31.7109375" style="1" customWidth="1"/>
    <col min="3" max="3" width="9.85546875" style="1" customWidth="1"/>
    <col min="4" max="4" width="7" style="1" customWidth="1"/>
    <col min="5" max="5" width="6.85546875" style="1" customWidth="1"/>
    <col min="6" max="7" width="13.7109375" style="1" customWidth="1"/>
    <col min="8" max="8" width="9" style="1" customWidth="1"/>
    <col min="9" max="9" width="18.85546875" style="1" customWidth="1"/>
    <col min="10" max="10" width="17.42578125" style="1" customWidth="1"/>
    <col min="11" max="11" width="9.42578125" style="1" customWidth="1"/>
    <col min="12" max="12" width="13.7109375" style="1" customWidth="1"/>
    <col min="13" max="13" width="14.140625" style="1" customWidth="1"/>
    <col min="14" max="14" width="18.42578125" style="1" customWidth="1"/>
    <col min="15" max="15" width="18.5703125" style="1" customWidth="1"/>
    <col min="16" max="16" width="12.7109375" style="1" customWidth="1"/>
    <col min="17" max="16384" width="9.140625" style="1"/>
  </cols>
  <sheetData>
    <row r="1" spans="1:16" ht="27.75" x14ac:dyDescent="0.4">
      <c r="A1" s="50"/>
      <c r="B1" s="50"/>
      <c r="C1" s="50"/>
      <c r="D1" s="50"/>
      <c r="E1" s="50"/>
      <c r="F1" s="50"/>
      <c r="G1" s="50"/>
      <c r="H1" s="50"/>
      <c r="I1" s="50"/>
      <c r="J1" s="50"/>
      <c r="K1" s="51"/>
      <c r="L1" s="51"/>
      <c r="M1" s="51"/>
      <c r="N1" s="72" t="s">
        <v>104</v>
      </c>
      <c r="O1" s="72"/>
      <c r="P1" s="72"/>
    </row>
    <row r="2" spans="1:16" ht="27.75" x14ac:dyDescent="0.4">
      <c r="A2" s="50"/>
      <c r="B2" s="50"/>
      <c r="C2" s="50"/>
      <c r="D2" s="50"/>
      <c r="E2" s="50"/>
      <c r="F2" s="50"/>
      <c r="G2" s="50"/>
      <c r="H2" s="50"/>
      <c r="I2" s="50"/>
      <c r="J2" s="50"/>
      <c r="K2" s="51"/>
      <c r="L2" s="51"/>
      <c r="M2" s="51"/>
      <c r="N2" s="52"/>
      <c r="O2" s="52"/>
      <c r="P2" s="52"/>
    </row>
    <row r="3" spans="1:16" ht="27.75" x14ac:dyDescent="0.4">
      <c r="A3" s="50"/>
      <c r="B3" s="50"/>
      <c r="C3" s="50"/>
      <c r="D3" s="50"/>
      <c r="E3" s="50"/>
      <c r="F3" s="50"/>
      <c r="G3" s="50"/>
      <c r="H3" s="50"/>
      <c r="I3" s="50"/>
      <c r="J3" s="50"/>
      <c r="K3" s="51"/>
      <c r="L3" s="51"/>
      <c r="M3" s="51"/>
      <c r="N3" s="72" t="s">
        <v>26</v>
      </c>
      <c r="O3" s="72"/>
      <c r="P3" s="72"/>
    </row>
    <row r="4" spans="1:16" ht="27.75" x14ac:dyDescent="0.4">
      <c r="A4" s="50"/>
      <c r="B4" s="50"/>
      <c r="C4" s="50"/>
      <c r="D4" s="50"/>
      <c r="E4" s="50"/>
      <c r="F4" s="50"/>
      <c r="G4" s="50"/>
      <c r="H4" s="50"/>
      <c r="I4" s="50"/>
      <c r="J4" s="50"/>
      <c r="K4" s="53"/>
      <c r="L4" s="53"/>
      <c r="M4" s="53"/>
      <c r="N4" s="72" t="s">
        <v>105</v>
      </c>
      <c r="O4" s="72"/>
      <c r="P4" s="72"/>
    </row>
    <row r="5" spans="1:16" ht="27.75" x14ac:dyDescent="0.4">
      <c r="A5" s="50"/>
      <c r="B5" s="50"/>
      <c r="C5" s="50"/>
      <c r="D5" s="50"/>
      <c r="E5" s="50"/>
      <c r="F5" s="50"/>
      <c r="G5" s="50"/>
      <c r="H5" s="50"/>
      <c r="I5" s="50"/>
      <c r="J5" s="50"/>
      <c r="K5" s="53"/>
      <c r="L5" s="53"/>
      <c r="M5" s="53"/>
      <c r="N5" s="72" t="s">
        <v>106</v>
      </c>
      <c r="O5" s="72"/>
      <c r="P5" s="72"/>
    </row>
    <row r="6" spans="1:16" ht="27.75" x14ac:dyDescent="0.4">
      <c r="A6" s="50"/>
      <c r="B6" s="50"/>
      <c r="C6" s="50"/>
      <c r="D6" s="50"/>
      <c r="E6" s="50"/>
      <c r="F6" s="50"/>
      <c r="G6" s="50"/>
      <c r="H6" s="50"/>
      <c r="I6" s="50"/>
      <c r="J6" s="50"/>
      <c r="K6" s="53"/>
      <c r="L6" s="53"/>
      <c r="M6" s="53"/>
      <c r="N6" s="72" t="s">
        <v>107</v>
      </c>
      <c r="O6" s="72"/>
      <c r="P6" s="72"/>
    </row>
    <row r="7" spans="1:16" ht="27.75" customHeight="1" x14ac:dyDescent="0.4">
      <c r="A7" s="50"/>
      <c r="B7" s="50"/>
      <c r="C7" s="50"/>
      <c r="D7" s="50"/>
      <c r="E7" s="50"/>
      <c r="F7" s="50"/>
      <c r="G7" s="50"/>
      <c r="H7" s="50"/>
      <c r="I7" s="50"/>
      <c r="J7" s="70" t="s">
        <v>108</v>
      </c>
      <c r="K7" s="70"/>
      <c r="L7" s="70"/>
      <c r="M7" s="70"/>
      <c r="N7" s="70"/>
      <c r="O7" s="70"/>
      <c r="P7" s="70"/>
    </row>
    <row r="8" spans="1:16" ht="16.5" customHeight="1" x14ac:dyDescent="0.4">
      <c r="A8" s="50"/>
      <c r="B8" s="50"/>
      <c r="C8" s="50"/>
      <c r="D8" s="50"/>
      <c r="E8" s="50"/>
      <c r="F8" s="50"/>
      <c r="G8" s="50"/>
      <c r="H8" s="50"/>
      <c r="I8" s="50"/>
      <c r="J8" s="50"/>
      <c r="K8" s="51"/>
      <c r="L8" s="51"/>
      <c r="M8" s="54"/>
      <c r="N8" s="51"/>
      <c r="O8" s="54"/>
      <c r="P8" s="54"/>
    </row>
    <row r="9" spans="1:16" ht="27.75" x14ac:dyDescent="0.4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</row>
    <row r="10" spans="1:16" ht="92.25" customHeight="1" x14ac:dyDescent="0.35">
      <c r="A10" s="71" t="s">
        <v>109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</row>
    <row r="11" spans="1:16" ht="21" customHeight="1" x14ac:dyDescent="0.25">
      <c r="A11" s="37"/>
      <c r="B11" s="3"/>
      <c r="C11" s="3"/>
      <c r="D11" s="3"/>
      <c r="E11" s="3"/>
      <c r="F11" s="3"/>
      <c r="G11" s="3"/>
      <c r="H11" s="3"/>
      <c r="I11" s="3"/>
      <c r="J11" s="3"/>
      <c r="K11" s="37"/>
      <c r="L11" s="37"/>
      <c r="M11" s="37"/>
      <c r="N11" s="76"/>
      <c r="O11" s="76"/>
      <c r="P11" s="76"/>
    </row>
    <row r="12" spans="1:16" ht="28.5" customHeight="1" x14ac:dyDescent="0.25">
      <c r="A12" s="81" t="s">
        <v>110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</row>
    <row r="13" spans="1:16" ht="64.5" customHeight="1" x14ac:dyDescent="0.25">
      <c r="A13" s="81" t="s">
        <v>73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</row>
    <row r="14" spans="1:16" ht="18" hidden="1" customHeight="1" x14ac:dyDescent="0.2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</row>
    <row r="15" spans="1:16" ht="40.5" customHeight="1" x14ac:dyDescent="0.25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</row>
    <row r="16" spans="1:16" ht="1.5" customHeight="1" x14ac:dyDescent="0.25">
      <c r="A16" s="2"/>
    </row>
    <row r="17" spans="1:16" ht="27" customHeight="1" x14ac:dyDescent="0.25">
      <c r="A17" s="84" t="s">
        <v>0</v>
      </c>
      <c r="B17" s="77" t="s">
        <v>6</v>
      </c>
      <c r="C17" s="84" t="s">
        <v>8</v>
      </c>
      <c r="D17" s="84"/>
      <c r="E17" s="84"/>
      <c r="F17" s="77" t="s">
        <v>9</v>
      </c>
      <c r="G17" s="77" t="s">
        <v>27</v>
      </c>
      <c r="H17" s="77" t="s">
        <v>28</v>
      </c>
      <c r="I17" s="90" t="s">
        <v>29</v>
      </c>
      <c r="J17" s="91"/>
      <c r="K17" s="91"/>
      <c r="L17" s="91"/>
      <c r="M17" s="91"/>
      <c r="N17" s="91"/>
      <c r="O17" s="92"/>
      <c r="P17" s="80" t="s">
        <v>30</v>
      </c>
    </row>
    <row r="18" spans="1:16" ht="28.5" customHeight="1" x14ac:dyDescent="0.25">
      <c r="A18" s="84"/>
      <c r="B18" s="78"/>
      <c r="C18" s="80" t="s">
        <v>31</v>
      </c>
      <c r="D18" s="80" t="s">
        <v>32</v>
      </c>
      <c r="E18" s="80" t="s">
        <v>10</v>
      </c>
      <c r="F18" s="78"/>
      <c r="G18" s="78"/>
      <c r="H18" s="78"/>
      <c r="I18" s="93"/>
      <c r="J18" s="94"/>
      <c r="K18" s="94"/>
      <c r="L18" s="94"/>
      <c r="M18" s="94"/>
      <c r="N18" s="94"/>
      <c r="O18" s="95"/>
      <c r="P18" s="80"/>
    </row>
    <row r="19" spans="1:16" ht="18.75" x14ac:dyDescent="0.25">
      <c r="A19" s="84"/>
      <c r="B19" s="78"/>
      <c r="C19" s="80"/>
      <c r="D19" s="80"/>
      <c r="E19" s="80"/>
      <c r="F19" s="78"/>
      <c r="G19" s="78"/>
      <c r="H19" s="78"/>
      <c r="I19" s="84" t="s">
        <v>33</v>
      </c>
      <c r="J19" s="101" t="s">
        <v>1</v>
      </c>
      <c r="K19" s="101"/>
      <c r="L19" s="101"/>
      <c r="M19" s="101"/>
      <c r="N19" s="101"/>
      <c r="O19" s="101"/>
      <c r="P19" s="80"/>
    </row>
    <row r="20" spans="1:16" ht="126.75" customHeight="1" x14ac:dyDescent="0.25">
      <c r="A20" s="84"/>
      <c r="B20" s="78"/>
      <c r="C20" s="80"/>
      <c r="D20" s="80"/>
      <c r="E20" s="80"/>
      <c r="F20" s="78"/>
      <c r="G20" s="78"/>
      <c r="H20" s="78"/>
      <c r="I20" s="84"/>
      <c r="J20" s="84" t="s">
        <v>34</v>
      </c>
      <c r="K20" s="84" t="s">
        <v>35</v>
      </c>
      <c r="L20" s="84"/>
      <c r="M20" s="84"/>
      <c r="N20" s="85" t="s">
        <v>69</v>
      </c>
      <c r="O20" s="77" t="s">
        <v>11</v>
      </c>
      <c r="P20" s="80"/>
    </row>
    <row r="21" spans="1:16" ht="57" customHeight="1" x14ac:dyDescent="0.25">
      <c r="A21" s="84"/>
      <c r="B21" s="78"/>
      <c r="C21" s="80"/>
      <c r="D21" s="80"/>
      <c r="E21" s="80"/>
      <c r="F21" s="79"/>
      <c r="G21" s="79"/>
      <c r="H21" s="79"/>
      <c r="I21" s="84"/>
      <c r="J21" s="84"/>
      <c r="K21" s="8" t="s">
        <v>36</v>
      </c>
      <c r="L21" s="8" t="s">
        <v>12</v>
      </c>
      <c r="M21" s="8" t="s">
        <v>37</v>
      </c>
      <c r="N21" s="86"/>
      <c r="O21" s="79"/>
      <c r="P21" s="80"/>
    </row>
    <row r="22" spans="1:16" ht="27" customHeight="1" x14ac:dyDescent="0.25">
      <c r="A22" s="84"/>
      <c r="B22" s="79"/>
      <c r="C22" s="8" t="s">
        <v>3</v>
      </c>
      <c r="D22" s="8" t="s">
        <v>3</v>
      </c>
      <c r="E22" s="8" t="s">
        <v>3</v>
      </c>
      <c r="F22" s="8" t="s">
        <v>2</v>
      </c>
      <c r="G22" s="8" t="s">
        <v>13</v>
      </c>
      <c r="H22" s="8" t="s">
        <v>38</v>
      </c>
      <c r="I22" s="8" t="s">
        <v>4</v>
      </c>
      <c r="J22" s="8" t="s">
        <v>4</v>
      </c>
      <c r="K22" s="8" t="s">
        <v>4</v>
      </c>
      <c r="L22" s="8" t="s">
        <v>4</v>
      </c>
      <c r="M22" s="8" t="s">
        <v>4</v>
      </c>
      <c r="N22" s="8" t="s">
        <v>4</v>
      </c>
      <c r="O22" s="8" t="s">
        <v>4</v>
      </c>
      <c r="P22" s="80"/>
    </row>
    <row r="23" spans="1:16" ht="18.75" x14ac:dyDescent="0.25">
      <c r="A23" s="8">
        <v>1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8">
        <v>8</v>
      </c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</row>
    <row r="24" spans="1:16" s="14" customFormat="1" ht="18.75" customHeight="1" x14ac:dyDescent="0.25">
      <c r="A24" s="97" t="s">
        <v>74</v>
      </c>
      <c r="B24" s="98"/>
      <c r="C24" s="73" t="s">
        <v>5</v>
      </c>
      <c r="D24" s="73" t="s">
        <v>5</v>
      </c>
      <c r="E24" s="73" t="s">
        <v>5</v>
      </c>
      <c r="F24" s="96">
        <f>F26+F33+F39</f>
        <v>17283.55</v>
      </c>
      <c r="G24" s="73">
        <f>G26+G33+G39</f>
        <v>788</v>
      </c>
      <c r="H24" s="73" t="s">
        <v>5</v>
      </c>
      <c r="I24" s="87">
        <f>I26+I33+I39</f>
        <v>33397140.619999997</v>
      </c>
      <c r="J24" s="87">
        <f>J26+J33+J39</f>
        <v>4521808.5999999996</v>
      </c>
      <c r="K24" s="88">
        <v>0</v>
      </c>
      <c r="L24" s="88">
        <v>0</v>
      </c>
      <c r="M24" s="88">
        <v>0</v>
      </c>
      <c r="N24" s="87">
        <f>N26+N33+N39</f>
        <v>800766.19000000006</v>
      </c>
      <c r="O24" s="87">
        <f>O26+O33+O39</f>
        <v>28074565.830000002</v>
      </c>
      <c r="P24" s="73" t="s">
        <v>100</v>
      </c>
    </row>
    <row r="25" spans="1:16" s="14" customFormat="1" ht="22.5" customHeight="1" x14ac:dyDescent="0.25">
      <c r="A25" s="99"/>
      <c r="B25" s="100"/>
      <c r="C25" s="73"/>
      <c r="D25" s="73"/>
      <c r="E25" s="73"/>
      <c r="F25" s="96"/>
      <c r="G25" s="73"/>
      <c r="H25" s="73"/>
      <c r="I25" s="73"/>
      <c r="J25" s="73"/>
      <c r="K25" s="89"/>
      <c r="L25" s="89"/>
      <c r="M25" s="89"/>
      <c r="N25" s="73"/>
      <c r="O25" s="73"/>
      <c r="P25" s="73"/>
    </row>
    <row r="26" spans="1:16" s="14" customFormat="1" ht="40.5" customHeight="1" x14ac:dyDescent="0.25">
      <c r="A26" s="74" t="s">
        <v>81</v>
      </c>
      <c r="B26" s="75"/>
      <c r="C26" s="42" t="s">
        <v>5</v>
      </c>
      <c r="D26" s="42" t="s">
        <v>5</v>
      </c>
      <c r="E26" s="42" t="s">
        <v>5</v>
      </c>
      <c r="F26" s="42">
        <f>SUM(F27:F32)</f>
        <v>3224.6299999999997</v>
      </c>
      <c r="G26" s="42">
        <f>SUM(G27:G32)</f>
        <v>143</v>
      </c>
      <c r="H26" s="42" t="s">
        <v>5</v>
      </c>
      <c r="I26" s="43">
        <f>SUM(I27:I32)</f>
        <v>6501831.459999999</v>
      </c>
      <c r="J26" s="43">
        <f>SUM(J27:J32)</f>
        <v>691555.46</v>
      </c>
      <c r="K26" s="44">
        <v>0</v>
      </c>
      <c r="L26" s="44">
        <v>0</v>
      </c>
      <c r="M26" s="44">
        <v>0</v>
      </c>
      <c r="N26" s="43">
        <f>SUM(N27:N32)</f>
        <v>123332.45</v>
      </c>
      <c r="O26" s="43">
        <f>SUM(O27:O32)</f>
        <v>5686943.5499999998</v>
      </c>
      <c r="P26" s="42" t="s">
        <v>5</v>
      </c>
    </row>
    <row r="27" spans="1:16" s="14" customFormat="1" ht="60" customHeight="1" x14ac:dyDescent="0.25">
      <c r="A27" s="9">
        <v>1</v>
      </c>
      <c r="B27" s="38" t="s">
        <v>75</v>
      </c>
      <c r="C27" s="9">
        <v>2</v>
      </c>
      <c r="D27" s="9">
        <v>1</v>
      </c>
      <c r="E27" s="9">
        <v>6</v>
      </c>
      <c r="F27" s="9">
        <v>466.2</v>
      </c>
      <c r="G27" s="9">
        <v>18</v>
      </c>
      <c r="H27" s="9" t="s">
        <v>39</v>
      </c>
      <c r="I27" s="11">
        <f>'приложение 2'!C13+'приложение 3'!C13</f>
        <v>1145167.5</v>
      </c>
      <c r="J27" s="11">
        <v>112050.5</v>
      </c>
      <c r="K27" s="32">
        <v>0</v>
      </c>
      <c r="L27" s="32">
        <v>0</v>
      </c>
      <c r="M27" s="32">
        <v>0</v>
      </c>
      <c r="N27" s="11">
        <v>20119.509999999998</v>
      </c>
      <c r="O27" s="11">
        <f t="shared" ref="O27:O32" si="0">I27-J27-N27</f>
        <v>1012997.49</v>
      </c>
      <c r="P27" s="9" t="s">
        <v>40</v>
      </c>
    </row>
    <row r="28" spans="1:16" s="14" customFormat="1" ht="60" customHeight="1" x14ac:dyDescent="0.25">
      <c r="A28" s="34">
        <v>2</v>
      </c>
      <c r="B28" s="38" t="s">
        <v>76</v>
      </c>
      <c r="C28" s="9">
        <v>2</v>
      </c>
      <c r="D28" s="9">
        <v>1</v>
      </c>
      <c r="E28" s="9">
        <v>33</v>
      </c>
      <c r="F28" s="30">
        <v>1045.53</v>
      </c>
      <c r="G28" s="9">
        <v>55</v>
      </c>
      <c r="H28" s="9" t="s">
        <v>39</v>
      </c>
      <c r="I28" s="11">
        <f>'приложение 2'!C14+'приложение 3'!C14</f>
        <v>1182622.68</v>
      </c>
      <c r="J28" s="11">
        <v>126888.4</v>
      </c>
      <c r="K28" s="32">
        <v>0</v>
      </c>
      <c r="L28" s="32">
        <v>0</v>
      </c>
      <c r="M28" s="32">
        <v>0</v>
      </c>
      <c r="N28" s="11">
        <v>23932.49</v>
      </c>
      <c r="O28" s="11">
        <f t="shared" si="0"/>
        <v>1031801.79</v>
      </c>
      <c r="P28" s="34" t="s">
        <v>40</v>
      </c>
    </row>
    <row r="29" spans="1:16" s="14" customFormat="1" ht="65.25" customHeight="1" x14ac:dyDescent="0.25">
      <c r="A29" s="34">
        <v>3</v>
      </c>
      <c r="B29" s="38" t="s">
        <v>77</v>
      </c>
      <c r="C29" s="9">
        <v>2</v>
      </c>
      <c r="D29" s="9">
        <v>1</v>
      </c>
      <c r="E29" s="9">
        <v>8</v>
      </c>
      <c r="F29" s="9">
        <v>443.6</v>
      </c>
      <c r="G29" s="9">
        <v>19</v>
      </c>
      <c r="H29" s="9" t="s">
        <v>39</v>
      </c>
      <c r="I29" s="11">
        <f>'приложение 2'!C15+'приложение 3'!C15</f>
        <v>1137892.6499999999</v>
      </c>
      <c r="J29" s="11">
        <v>115015.81</v>
      </c>
      <c r="K29" s="32">
        <v>0</v>
      </c>
      <c r="L29" s="32">
        <v>0</v>
      </c>
      <c r="M29" s="32">
        <v>0</v>
      </c>
      <c r="N29" s="15">
        <v>20161.21</v>
      </c>
      <c r="O29" s="11">
        <f t="shared" si="0"/>
        <v>1002715.6299999999</v>
      </c>
      <c r="P29" s="34" t="s">
        <v>40</v>
      </c>
    </row>
    <row r="30" spans="1:16" s="65" customFormat="1" ht="64.5" customHeight="1" x14ac:dyDescent="0.25">
      <c r="A30" s="57">
        <v>4</v>
      </c>
      <c r="B30" s="63" t="s">
        <v>78</v>
      </c>
      <c r="C30" s="57">
        <v>2</v>
      </c>
      <c r="D30" s="57">
        <v>1</v>
      </c>
      <c r="E30" s="57">
        <v>8</v>
      </c>
      <c r="F30" s="57">
        <v>391.5</v>
      </c>
      <c r="G30" s="57">
        <v>12</v>
      </c>
      <c r="H30" s="57" t="s">
        <v>39</v>
      </c>
      <c r="I30" s="66">
        <f>'приложение 2'!C16+'приложение 3'!C16</f>
        <v>1053776.3500000001</v>
      </c>
      <c r="J30" s="66">
        <v>126311.61</v>
      </c>
      <c r="K30" s="67">
        <v>0</v>
      </c>
      <c r="L30" s="67">
        <v>0</v>
      </c>
      <c r="M30" s="67">
        <v>0</v>
      </c>
      <c r="N30" s="66">
        <v>22193.05</v>
      </c>
      <c r="O30" s="66">
        <f t="shared" si="0"/>
        <v>905271.69000000006</v>
      </c>
      <c r="P30" s="57" t="s">
        <v>40</v>
      </c>
    </row>
    <row r="31" spans="1:16" s="14" customFormat="1" ht="62.25" customHeight="1" x14ac:dyDescent="0.25">
      <c r="A31" s="34">
        <v>5</v>
      </c>
      <c r="B31" s="38" t="s">
        <v>79</v>
      </c>
      <c r="C31" s="34">
        <v>2</v>
      </c>
      <c r="D31" s="34">
        <v>1</v>
      </c>
      <c r="E31" s="34">
        <v>8</v>
      </c>
      <c r="F31" s="34">
        <v>457.2</v>
      </c>
      <c r="G31" s="34">
        <v>21</v>
      </c>
      <c r="H31" s="34" t="s">
        <v>39</v>
      </c>
      <c r="I31" s="33">
        <f>'приложение 2'!C17+'приложение 3'!C17</f>
        <v>800918.77</v>
      </c>
      <c r="J31" s="33">
        <v>97998.85</v>
      </c>
      <c r="K31" s="32">
        <v>0</v>
      </c>
      <c r="L31" s="32">
        <v>0</v>
      </c>
      <c r="M31" s="32">
        <v>0</v>
      </c>
      <c r="N31" s="33">
        <v>17074.919999999998</v>
      </c>
      <c r="O31" s="33">
        <f t="shared" si="0"/>
        <v>685845</v>
      </c>
      <c r="P31" s="34" t="s">
        <v>40</v>
      </c>
    </row>
    <row r="32" spans="1:16" s="14" customFormat="1" ht="67.5" customHeight="1" x14ac:dyDescent="0.25">
      <c r="A32" s="9">
        <v>6</v>
      </c>
      <c r="B32" s="38" t="s">
        <v>80</v>
      </c>
      <c r="C32" s="9">
        <v>2</v>
      </c>
      <c r="D32" s="9">
        <v>2</v>
      </c>
      <c r="E32" s="9">
        <v>8</v>
      </c>
      <c r="F32" s="9">
        <v>420.6</v>
      </c>
      <c r="G32" s="9">
        <v>18</v>
      </c>
      <c r="H32" s="9" t="s">
        <v>39</v>
      </c>
      <c r="I32" s="11">
        <f>'приложение 2'!C18+'приложение 3'!C18</f>
        <v>1181453.51</v>
      </c>
      <c r="J32" s="11">
        <v>113290.29</v>
      </c>
      <c r="K32" s="10">
        <v>0</v>
      </c>
      <c r="L32" s="10">
        <v>0</v>
      </c>
      <c r="M32" s="10">
        <v>0</v>
      </c>
      <c r="N32" s="15">
        <v>19851.27</v>
      </c>
      <c r="O32" s="11">
        <f t="shared" si="0"/>
        <v>1048311.95</v>
      </c>
      <c r="P32" s="34" t="s">
        <v>40</v>
      </c>
    </row>
    <row r="33" spans="1:16" s="14" customFormat="1" ht="45.75" customHeight="1" x14ac:dyDescent="0.25">
      <c r="A33" s="74" t="s">
        <v>82</v>
      </c>
      <c r="B33" s="75"/>
      <c r="C33" s="42" t="s">
        <v>5</v>
      </c>
      <c r="D33" s="42" t="s">
        <v>5</v>
      </c>
      <c r="E33" s="42" t="s">
        <v>5</v>
      </c>
      <c r="F33" s="42">
        <f>SUM(F34:F38)</f>
        <v>4447.2</v>
      </c>
      <c r="G33" s="42">
        <f>SUM(G34:G38)</f>
        <v>218</v>
      </c>
      <c r="H33" s="42" t="s">
        <v>5</v>
      </c>
      <c r="I33" s="43">
        <f>SUM(I34:I38)</f>
        <v>8413604.8599999994</v>
      </c>
      <c r="J33" s="43">
        <f>SUM(J34:J38)</f>
        <v>1096711.04</v>
      </c>
      <c r="K33" s="44">
        <v>0</v>
      </c>
      <c r="L33" s="44">
        <v>0</v>
      </c>
      <c r="M33" s="44">
        <v>0</v>
      </c>
      <c r="N33" s="43">
        <f>SUM(N34:N38)</f>
        <v>201629.02000000002</v>
      </c>
      <c r="O33" s="43">
        <f>SUM(O34:O38)</f>
        <v>7115264.8000000007</v>
      </c>
      <c r="P33" s="42" t="s">
        <v>5</v>
      </c>
    </row>
    <row r="34" spans="1:16" s="14" customFormat="1" ht="62.25" customHeight="1" x14ac:dyDescent="0.25">
      <c r="A34" s="9">
        <v>7</v>
      </c>
      <c r="B34" s="38" t="s">
        <v>83</v>
      </c>
      <c r="C34" s="9">
        <v>2</v>
      </c>
      <c r="D34" s="9">
        <v>1</v>
      </c>
      <c r="E34" s="9">
        <v>8</v>
      </c>
      <c r="F34" s="13">
        <v>439.2</v>
      </c>
      <c r="G34" s="9">
        <v>10</v>
      </c>
      <c r="H34" s="39" t="s">
        <v>39</v>
      </c>
      <c r="I34" s="11">
        <f>'приложение 2'!C20+'приложение 3'!C20</f>
        <v>1211713.05</v>
      </c>
      <c r="J34" s="11">
        <v>126594.57</v>
      </c>
      <c r="K34" s="10">
        <v>0</v>
      </c>
      <c r="L34" s="10">
        <v>0</v>
      </c>
      <c r="M34" s="10">
        <v>0</v>
      </c>
      <c r="N34" s="11">
        <v>22124.799999999999</v>
      </c>
      <c r="O34" s="11">
        <f>I34-J34-N34</f>
        <v>1062993.68</v>
      </c>
      <c r="P34" s="34" t="s">
        <v>40</v>
      </c>
    </row>
    <row r="35" spans="1:16" ht="59.25" customHeight="1" x14ac:dyDescent="0.25">
      <c r="A35" s="39">
        <v>8</v>
      </c>
      <c r="B35" s="38" t="s">
        <v>84</v>
      </c>
      <c r="C35" s="41">
        <v>5</v>
      </c>
      <c r="D35" s="41">
        <v>2</v>
      </c>
      <c r="E35" s="41">
        <v>30</v>
      </c>
      <c r="F35" s="41">
        <v>1793.6</v>
      </c>
      <c r="G35" s="41">
        <v>94</v>
      </c>
      <c r="H35" s="39" t="s">
        <v>39</v>
      </c>
      <c r="I35" s="33">
        <f>'приложение 2'!C21+'приложение 3'!C21</f>
        <v>1308239.53</v>
      </c>
      <c r="J35" s="33">
        <v>344323.9</v>
      </c>
      <c r="K35" s="32">
        <v>0</v>
      </c>
      <c r="L35" s="32">
        <v>0</v>
      </c>
      <c r="M35" s="32">
        <v>0</v>
      </c>
      <c r="N35" s="33">
        <v>70811.759999999995</v>
      </c>
      <c r="O35" s="33">
        <f>I35-J35-N35</f>
        <v>893103.87</v>
      </c>
      <c r="P35" s="34" t="s">
        <v>40</v>
      </c>
    </row>
    <row r="36" spans="1:16" ht="58.5" customHeight="1" x14ac:dyDescent="0.25">
      <c r="A36" s="39">
        <v>9</v>
      </c>
      <c r="B36" s="38" t="s">
        <v>85</v>
      </c>
      <c r="C36" s="39">
        <v>2</v>
      </c>
      <c r="D36" s="39">
        <v>3</v>
      </c>
      <c r="E36" s="39">
        <v>16</v>
      </c>
      <c r="F36" s="39">
        <v>820.2</v>
      </c>
      <c r="G36" s="39">
        <v>50</v>
      </c>
      <c r="H36" s="39" t="s">
        <v>39</v>
      </c>
      <c r="I36" s="33">
        <f>'приложение 2'!C22+'приложение 3'!C22</f>
        <v>2222717.85</v>
      </c>
      <c r="J36" s="33">
        <v>213246.16</v>
      </c>
      <c r="K36" s="32">
        <v>0</v>
      </c>
      <c r="L36" s="32">
        <v>0</v>
      </c>
      <c r="M36" s="32">
        <v>0</v>
      </c>
      <c r="N36" s="33">
        <v>37103.54</v>
      </c>
      <c r="O36" s="33">
        <f>I36-J36-N36</f>
        <v>1972368.1500000001</v>
      </c>
      <c r="P36" s="34" t="s">
        <v>40</v>
      </c>
    </row>
    <row r="37" spans="1:16" ht="58.5" customHeight="1" x14ac:dyDescent="0.25">
      <c r="A37" s="39">
        <v>10</v>
      </c>
      <c r="B37" s="40" t="s">
        <v>87</v>
      </c>
      <c r="C37" s="39">
        <v>3</v>
      </c>
      <c r="D37" s="39">
        <v>2</v>
      </c>
      <c r="E37" s="39">
        <v>18</v>
      </c>
      <c r="F37" s="39">
        <v>947</v>
      </c>
      <c r="G37" s="39">
        <v>55</v>
      </c>
      <c r="H37" s="39" t="s">
        <v>39</v>
      </c>
      <c r="I37" s="33">
        <f>'приложение 2'!C23+'приложение 3'!C23</f>
        <v>3003536.26</v>
      </c>
      <c r="J37" s="33">
        <v>302589.83</v>
      </c>
      <c r="K37" s="32">
        <v>0</v>
      </c>
      <c r="L37" s="32">
        <v>0</v>
      </c>
      <c r="M37" s="32">
        <v>0</v>
      </c>
      <c r="N37" s="33">
        <v>52586.559999999998</v>
      </c>
      <c r="O37" s="33">
        <f>I37-J37-N37</f>
        <v>2648359.8699999996</v>
      </c>
      <c r="P37" s="34" t="s">
        <v>40</v>
      </c>
    </row>
    <row r="38" spans="1:16" ht="62.25" customHeight="1" x14ac:dyDescent="0.25">
      <c r="A38" s="39">
        <v>11</v>
      </c>
      <c r="B38" s="40" t="s">
        <v>86</v>
      </c>
      <c r="C38" s="39">
        <v>2</v>
      </c>
      <c r="D38" s="39">
        <v>2</v>
      </c>
      <c r="E38" s="39">
        <v>8</v>
      </c>
      <c r="F38" s="39">
        <v>447.2</v>
      </c>
      <c r="G38" s="39">
        <v>9</v>
      </c>
      <c r="H38" s="39" t="s">
        <v>39</v>
      </c>
      <c r="I38" s="33">
        <f>'приложение 2'!C24+'приложение 3'!C24</f>
        <v>667398.17000000004</v>
      </c>
      <c r="J38" s="33">
        <v>109956.58</v>
      </c>
      <c r="K38" s="32">
        <v>0</v>
      </c>
      <c r="L38" s="32">
        <v>0</v>
      </c>
      <c r="M38" s="32">
        <v>0</v>
      </c>
      <c r="N38" s="33">
        <v>19002.36</v>
      </c>
      <c r="O38" s="33">
        <f>I38-J38-N38</f>
        <v>538439.2300000001</v>
      </c>
      <c r="P38" s="34" t="s">
        <v>40</v>
      </c>
    </row>
    <row r="39" spans="1:16" ht="46.5" customHeight="1" x14ac:dyDescent="0.25">
      <c r="A39" s="74" t="s">
        <v>88</v>
      </c>
      <c r="B39" s="75"/>
      <c r="C39" s="42" t="s">
        <v>5</v>
      </c>
      <c r="D39" s="42" t="s">
        <v>5</v>
      </c>
      <c r="E39" s="42" t="s">
        <v>5</v>
      </c>
      <c r="F39" s="42">
        <f>SUM(F40:F50)</f>
        <v>9611.7199999999993</v>
      </c>
      <c r="G39" s="42">
        <f>SUM(G40:G50)</f>
        <v>427</v>
      </c>
      <c r="H39" s="42" t="s">
        <v>5</v>
      </c>
      <c r="I39" s="43">
        <f>SUM(I40:I50)</f>
        <v>18481704.300000001</v>
      </c>
      <c r="J39" s="43">
        <f>SUM(J40:J50)</f>
        <v>2733542.1</v>
      </c>
      <c r="K39" s="44">
        <v>0</v>
      </c>
      <c r="L39" s="44">
        <v>0</v>
      </c>
      <c r="M39" s="44">
        <v>0</v>
      </c>
      <c r="N39" s="43">
        <f>SUM(N40:N50)</f>
        <v>475804.72000000003</v>
      </c>
      <c r="O39" s="43">
        <f>SUM(O40:O50)</f>
        <v>15272357.48</v>
      </c>
      <c r="P39" s="42" t="s">
        <v>5</v>
      </c>
    </row>
    <row r="40" spans="1:16" ht="60.75" customHeight="1" x14ac:dyDescent="0.25">
      <c r="A40" s="39">
        <v>12</v>
      </c>
      <c r="B40" s="38" t="s">
        <v>89</v>
      </c>
      <c r="C40" s="35">
        <v>2</v>
      </c>
      <c r="D40" s="35">
        <v>2</v>
      </c>
      <c r="E40" s="35">
        <v>8</v>
      </c>
      <c r="F40" s="35">
        <v>428.5</v>
      </c>
      <c r="G40" s="35">
        <v>14</v>
      </c>
      <c r="H40" s="35" t="s">
        <v>39</v>
      </c>
      <c r="I40" s="33">
        <f>'приложение 2'!C26+'приложение 3'!C26</f>
        <v>572966.6</v>
      </c>
      <c r="J40" s="33">
        <v>103810.58</v>
      </c>
      <c r="K40" s="32">
        <v>0</v>
      </c>
      <c r="L40" s="32">
        <v>0</v>
      </c>
      <c r="M40" s="32">
        <v>0</v>
      </c>
      <c r="N40" s="33">
        <v>18446.580000000002</v>
      </c>
      <c r="O40" s="33">
        <f>I40-J40-N40</f>
        <v>450709.43999999994</v>
      </c>
      <c r="P40" s="12" t="s">
        <v>40</v>
      </c>
    </row>
    <row r="41" spans="1:16" s="65" customFormat="1" ht="58.5" customHeight="1" x14ac:dyDescent="0.25">
      <c r="A41" s="130">
        <v>13</v>
      </c>
      <c r="B41" s="63" t="s">
        <v>90</v>
      </c>
      <c r="C41" s="68">
        <v>2</v>
      </c>
      <c r="D41" s="68">
        <v>2</v>
      </c>
      <c r="E41" s="68">
        <v>8</v>
      </c>
      <c r="F41" s="68">
        <v>411.7</v>
      </c>
      <c r="G41" s="68">
        <v>15</v>
      </c>
      <c r="H41" s="68" t="s">
        <v>39</v>
      </c>
      <c r="I41" s="66">
        <f>'приложение 3'!C27</f>
        <v>41807</v>
      </c>
      <c r="J41" s="66">
        <v>41807</v>
      </c>
      <c r="K41" s="67">
        <v>0</v>
      </c>
      <c r="L41" s="67">
        <v>0</v>
      </c>
      <c r="M41" s="67">
        <v>0</v>
      </c>
      <c r="N41" s="66">
        <v>0</v>
      </c>
      <c r="O41" s="66">
        <v>0</v>
      </c>
      <c r="P41" s="67" t="s">
        <v>40</v>
      </c>
    </row>
    <row r="42" spans="1:16" ht="63.75" customHeight="1" x14ac:dyDescent="0.25">
      <c r="A42" s="39">
        <v>14</v>
      </c>
      <c r="B42" s="38" t="s">
        <v>91</v>
      </c>
      <c r="C42" s="35">
        <v>2</v>
      </c>
      <c r="D42" s="35">
        <v>1</v>
      </c>
      <c r="E42" s="35">
        <v>8</v>
      </c>
      <c r="F42" s="35">
        <v>414.8</v>
      </c>
      <c r="G42" s="35">
        <v>15</v>
      </c>
      <c r="H42" s="35" t="s">
        <v>39</v>
      </c>
      <c r="I42" s="33">
        <f>'приложение 2'!C28+'приложение 3'!C28</f>
        <v>1179434.04</v>
      </c>
      <c r="J42" s="33">
        <v>116168.35</v>
      </c>
      <c r="K42" s="32">
        <v>0</v>
      </c>
      <c r="L42" s="32">
        <v>0</v>
      </c>
      <c r="M42" s="32">
        <v>0</v>
      </c>
      <c r="N42" s="33">
        <v>20458.05</v>
      </c>
      <c r="O42" s="33">
        <f t="shared" ref="O42:O50" si="1">I42-J42-N42</f>
        <v>1042807.6399999999</v>
      </c>
      <c r="P42" s="12" t="s">
        <v>40</v>
      </c>
    </row>
    <row r="43" spans="1:16" ht="58.5" customHeight="1" x14ac:dyDescent="0.25">
      <c r="A43" s="39">
        <v>15</v>
      </c>
      <c r="B43" s="38" t="s">
        <v>92</v>
      </c>
      <c r="C43" s="35">
        <v>2</v>
      </c>
      <c r="D43" s="35">
        <v>2</v>
      </c>
      <c r="E43" s="35">
        <v>16</v>
      </c>
      <c r="F43" s="35">
        <v>657.5</v>
      </c>
      <c r="G43" s="35">
        <v>31</v>
      </c>
      <c r="H43" s="35" t="s">
        <v>39</v>
      </c>
      <c r="I43" s="33">
        <f>'приложение 2'!C29+'приложение 3'!C29</f>
        <v>1631692.76</v>
      </c>
      <c r="J43" s="33">
        <v>190946.6</v>
      </c>
      <c r="K43" s="32">
        <v>0</v>
      </c>
      <c r="L43" s="32">
        <v>0</v>
      </c>
      <c r="M43" s="32">
        <v>0</v>
      </c>
      <c r="N43" s="33">
        <v>33570.99</v>
      </c>
      <c r="O43" s="33">
        <f t="shared" si="1"/>
        <v>1407175.17</v>
      </c>
      <c r="P43" s="12" t="s">
        <v>40</v>
      </c>
    </row>
    <row r="44" spans="1:16" ht="60.75" customHeight="1" x14ac:dyDescent="0.25">
      <c r="A44" s="39">
        <v>16</v>
      </c>
      <c r="B44" s="38" t="s">
        <v>93</v>
      </c>
      <c r="C44" s="35">
        <v>3</v>
      </c>
      <c r="D44" s="35">
        <v>3</v>
      </c>
      <c r="E44" s="35">
        <v>23</v>
      </c>
      <c r="F44" s="35">
        <v>1173.28</v>
      </c>
      <c r="G44" s="35">
        <v>47</v>
      </c>
      <c r="H44" s="35" t="s">
        <v>39</v>
      </c>
      <c r="I44" s="33">
        <f>'приложение 2'!C30+'приложение 3'!C30</f>
        <v>2461005.52</v>
      </c>
      <c r="J44" s="33">
        <v>350878.03</v>
      </c>
      <c r="K44" s="32">
        <v>0</v>
      </c>
      <c r="L44" s="32">
        <v>0</v>
      </c>
      <c r="M44" s="32">
        <v>0</v>
      </c>
      <c r="N44" s="33">
        <v>63501.57</v>
      </c>
      <c r="O44" s="33">
        <f t="shared" si="1"/>
        <v>2046625.9200000002</v>
      </c>
      <c r="P44" s="12" t="s">
        <v>40</v>
      </c>
    </row>
    <row r="45" spans="1:16" ht="60.75" customHeight="1" x14ac:dyDescent="0.25">
      <c r="A45" s="35">
        <v>17</v>
      </c>
      <c r="B45" s="38" t="s">
        <v>94</v>
      </c>
      <c r="C45" s="35">
        <v>3</v>
      </c>
      <c r="D45" s="35">
        <v>3</v>
      </c>
      <c r="E45" s="35">
        <v>24</v>
      </c>
      <c r="F45" s="35">
        <v>1158.52</v>
      </c>
      <c r="G45" s="35">
        <v>49</v>
      </c>
      <c r="H45" s="35" t="s">
        <v>39</v>
      </c>
      <c r="I45" s="33">
        <f>'приложение 2'!C31+'приложение 3'!C31</f>
        <v>2139307.7800000003</v>
      </c>
      <c r="J45" s="33">
        <v>354334.98</v>
      </c>
      <c r="K45" s="32">
        <v>0</v>
      </c>
      <c r="L45" s="32">
        <v>0</v>
      </c>
      <c r="M45" s="32">
        <v>0</v>
      </c>
      <c r="N45" s="33">
        <v>62168.800000000003</v>
      </c>
      <c r="O45" s="33">
        <f t="shared" si="1"/>
        <v>1722804.0000000002</v>
      </c>
      <c r="P45" s="12" t="s">
        <v>40</v>
      </c>
    </row>
    <row r="46" spans="1:16" ht="63.75" customHeight="1" x14ac:dyDescent="0.3">
      <c r="A46" s="35">
        <v>18</v>
      </c>
      <c r="B46" s="45" t="s">
        <v>95</v>
      </c>
      <c r="C46" s="35">
        <v>2</v>
      </c>
      <c r="D46" s="35">
        <v>1</v>
      </c>
      <c r="E46" s="35">
        <v>8</v>
      </c>
      <c r="F46" s="35">
        <v>393</v>
      </c>
      <c r="G46" s="35">
        <v>18</v>
      </c>
      <c r="H46" s="35" t="s">
        <v>39</v>
      </c>
      <c r="I46" s="33">
        <f>'приложение 2'!C32+'приложение 3'!C32</f>
        <v>1247385.17</v>
      </c>
      <c r="J46" s="33">
        <v>130908.46</v>
      </c>
      <c r="K46" s="32">
        <v>0</v>
      </c>
      <c r="L46" s="32">
        <v>0</v>
      </c>
      <c r="M46" s="32">
        <v>0</v>
      </c>
      <c r="N46" s="33">
        <v>23021.18</v>
      </c>
      <c r="O46" s="33">
        <f t="shared" si="1"/>
        <v>1093455.53</v>
      </c>
      <c r="P46" s="12" t="s">
        <v>40</v>
      </c>
    </row>
    <row r="47" spans="1:16" ht="63" customHeight="1" x14ac:dyDescent="0.25">
      <c r="A47" s="35">
        <v>19</v>
      </c>
      <c r="B47" s="29" t="s">
        <v>96</v>
      </c>
      <c r="C47" s="35">
        <v>2</v>
      </c>
      <c r="D47" s="35">
        <v>2</v>
      </c>
      <c r="E47" s="35">
        <v>16</v>
      </c>
      <c r="F47" s="35">
        <v>647.72</v>
      </c>
      <c r="G47" s="35">
        <v>30</v>
      </c>
      <c r="H47" s="35" t="s">
        <v>39</v>
      </c>
      <c r="I47" s="33">
        <f>'приложение 2'!C33+'приложение 3'!C33</f>
        <v>1553030.49</v>
      </c>
      <c r="J47" s="33">
        <v>204634.48</v>
      </c>
      <c r="K47" s="32">
        <v>0</v>
      </c>
      <c r="L47" s="32">
        <v>0</v>
      </c>
      <c r="M47" s="32">
        <v>0</v>
      </c>
      <c r="N47" s="33">
        <v>36097.57</v>
      </c>
      <c r="O47" s="33">
        <f t="shared" si="1"/>
        <v>1312298.44</v>
      </c>
      <c r="P47" s="12" t="s">
        <v>40</v>
      </c>
    </row>
    <row r="48" spans="1:16" ht="59.25" customHeight="1" x14ac:dyDescent="0.25">
      <c r="A48" s="35">
        <v>20</v>
      </c>
      <c r="B48" s="29" t="s">
        <v>97</v>
      </c>
      <c r="C48" s="35">
        <v>3</v>
      </c>
      <c r="D48" s="35">
        <v>2</v>
      </c>
      <c r="E48" s="35">
        <v>24</v>
      </c>
      <c r="F48" s="35">
        <v>1056.3</v>
      </c>
      <c r="G48" s="35">
        <v>49</v>
      </c>
      <c r="H48" s="35" t="s">
        <v>39</v>
      </c>
      <c r="I48" s="33">
        <f>'приложение 2'!C34+'приложение 3'!C34</f>
        <v>1860417.51</v>
      </c>
      <c r="J48" s="33">
        <v>328415.75</v>
      </c>
      <c r="K48" s="32">
        <v>0</v>
      </c>
      <c r="L48" s="32">
        <v>0</v>
      </c>
      <c r="M48" s="32">
        <v>0</v>
      </c>
      <c r="N48" s="33">
        <v>58035.199999999997</v>
      </c>
      <c r="O48" s="33">
        <f t="shared" si="1"/>
        <v>1473966.56</v>
      </c>
      <c r="P48" s="12" t="s">
        <v>40</v>
      </c>
    </row>
    <row r="49" spans="1:16" ht="63.75" customHeight="1" x14ac:dyDescent="0.25">
      <c r="A49" s="35">
        <v>21</v>
      </c>
      <c r="B49" s="29" t="s">
        <v>98</v>
      </c>
      <c r="C49" s="35">
        <v>3</v>
      </c>
      <c r="D49" s="35">
        <v>3</v>
      </c>
      <c r="E49" s="35">
        <v>36</v>
      </c>
      <c r="F49" s="35">
        <v>1662.66</v>
      </c>
      <c r="G49" s="35">
        <v>78</v>
      </c>
      <c r="H49" s="35" t="s">
        <v>39</v>
      </c>
      <c r="I49" s="33">
        <f>'приложение 2'!C35+'приложение 3'!C35</f>
        <v>2887412.9299999997</v>
      </c>
      <c r="J49" s="33">
        <v>490028.96</v>
      </c>
      <c r="K49" s="32">
        <v>0</v>
      </c>
      <c r="L49" s="32">
        <v>0</v>
      </c>
      <c r="M49" s="32">
        <v>0</v>
      </c>
      <c r="N49" s="33">
        <v>85712.02</v>
      </c>
      <c r="O49" s="33">
        <f t="shared" si="1"/>
        <v>2311671.9499999997</v>
      </c>
      <c r="P49" s="12" t="s">
        <v>40</v>
      </c>
    </row>
    <row r="50" spans="1:16" ht="66" customHeight="1" x14ac:dyDescent="0.25">
      <c r="A50" s="35">
        <v>22</v>
      </c>
      <c r="B50" s="29" t="s">
        <v>99</v>
      </c>
      <c r="C50" s="35">
        <v>3</v>
      </c>
      <c r="D50" s="35">
        <v>3</v>
      </c>
      <c r="E50" s="35">
        <v>35</v>
      </c>
      <c r="F50" s="35">
        <v>1607.74</v>
      </c>
      <c r="G50" s="35">
        <v>81</v>
      </c>
      <c r="H50" s="35" t="s">
        <v>39</v>
      </c>
      <c r="I50" s="33">
        <f>'приложение 2'!C36+'приложение 3'!C36</f>
        <v>2907244.5</v>
      </c>
      <c r="J50" s="33">
        <v>421608.91</v>
      </c>
      <c r="K50" s="32">
        <v>0</v>
      </c>
      <c r="L50" s="32">
        <v>0</v>
      </c>
      <c r="M50" s="32">
        <v>0</v>
      </c>
      <c r="N50" s="33">
        <v>74792.759999999995</v>
      </c>
      <c r="O50" s="33">
        <f t="shared" si="1"/>
        <v>2410842.83</v>
      </c>
      <c r="P50" s="12" t="s">
        <v>40</v>
      </c>
    </row>
  </sheetData>
  <mergeCells count="47">
    <mergeCell ref="A39:B39"/>
    <mergeCell ref="I17:O18"/>
    <mergeCell ref="A26:B26"/>
    <mergeCell ref="M24:M25"/>
    <mergeCell ref="N24:N25"/>
    <mergeCell ref="O24:O25"/>
    <mergeCell ref="C24:C25"/>
    <mergeCell ref="D24:D25"/>
    <mergeCell ref="E24:E25"/>
    <mergeCell ref="F24:F25"/>
    <mergeCell ref="G24:G25"/>
    <mergeCell ref="A24:B25"/>
    <mergeCell ref="I19:I21"/>
    <mergeCell ref="J19:O19"/>
    <mergeCell ref="J20:J21"/>
    <mergeCell ref="K20:M20"/>
    <mergeCell ref="G17:G21"/>
    <mergeCell ref="N20:N21"/>
    <mergeCell ref="O20:O21"/>
    <mergeCell ref="H24:H25"/>
    <mergeCell ref="I24:I25"/>
    <mergeCell ref="J24:J25"/>
    <mergeCell ref="K24:K25"/>
    <mergeCell ref="L24:L25"/>
    <mergeCell ref="P24:P25"/>
    <mergeCell ref="A33:B33"/>
    <mergeCell ref="N11:P11"/>
    <mergeCell ref="H17:H21"/>
    <mergeCell ref="P17:P22"/>
    <mergeCell ref="C18:C21"/>
    <mergeCell ref="D18:D21"/>
    <mergeCell ref="E18:E21"/>
    <mergeCell ref="A12:P12"/>
    <mergeCell ref="A14:P14"/>
    <mergeCell ref="A15:P15"/>
    <mergeCell ref="A13:P13"/>
    <mergeCell ref="A17:A22"/>
    <mergeCell ref="B17:B22"/>
    <mergeCell ref="C17:E17"/>
    <mergeCell ref="F17:F21"/>
    <mergeCell ref="J7:P7"/>
    <mergeCell ref="A10:P10"/>
    <mergeCell ref="N1:P1"/>
    <mergeCell ref="N3:P3"/>
    <mergeCell ref="N4:P4"/>
    <mergeCell ref="N5:P5"/>
    <mergeCell ref="N6:P6"/>
  </mergeCells>
  <phoneticPr fontId="17" type="noConversion"/>
  <conditionalFormatting sqref="B32">
    <cfRule type="expression" dxfId="77" priority="19">
      <formula>EXACT($E32,"РАЗДЕЛ 2")</formula>
    </cfRule>
  </conditionalFormatting>
  <conditionalFormatting sqref="B27">
    <cfRule type="expression" dxfId="76" priority="28">
      <formula>VALUE($C27)</formula>
    </cfRule>
  </conditionalFormatting>
  <conditionalFormatting sqref="B27">
    <cfRule type="expression" dxfId="75" priority="27">
      <formula>EXACT($E27,"РАЗДЕЛ 2")</formula>
    </cfRule>
  </conditionalFormatting>
  <conditionalFormatting sqref="B28">
    <cfRule type="expression" dxfId="74" priority="26">
      <formula>VALUE($C28)</formula>
    </cfRule>
  </conditionalFormatting>
  <conditionalFormatting sqref="B28">
    <cfRule type="expression" dxfId="73" priority="25">
      <formula>EXACT($E28,"РАЗДЕЛ 2")</formula>
    </cfRule>
  </conditionalFormatting>
  <conditionalFormatting sqref="B29">
    <cfRule type="expression" dxfId="72" priority="24">
      <formula>VALUE($C29)</formula>
    </cfRule>
  </conditionalFormatting>
  <conditionalFormatting sqref="B29">
    <cfRule type="expression" dxfId="71" priority="23">
      <formula>EXACT($E29,"РАЗДЕЛ 2")</formula>
    </cfRule>
  </conditionalFormatting>
  <conditionalFormatting sqref="B30">
    <cfRule type="expression" dxfId="70" priority="22">
      <formula>VALUE($C30)</formula>
    </cfRule>
  </conditionalFormatting>
  <conditionalFormatting sqref="B30">
    <cfRule type="expression" dxfId="69" priority="21">
      <formula>EXACT($E30,"РАЗДЕЛ 2")</formula>
    </cfRule>
  </conditionalFormatting>
  <conditionalFormatting sqref="B32">
    <cfRule type="expression" dxfId="68" priority="20">
      <formula>VALUE($C32)</formula>
    </cfRule>
  </conditionalFormatting>
  <conditionalFormatting sqref="B36:B37">
    <cfRule type="expression" dxfId="67" priority="9">
      <formula>EXACT($E36,"РАЗДЕЛ 2")</formula>
    </cfRule>
  </conditionalFormatting>
  <conditionalFormatting sqref="B41">
    <cfRule type="expression" dxfId="66" priority="1">
      <formula>EXACT($E41,"РАЗДЕЛ 2")</formula>
    </cfRule>
  </conditionalFormatting>
  <conditionalFormatting sqref="B31">
    <cfRule type="expression" dxfId="65" priority="18">
      <formula>VALUE($C31)</formula>
    </cfRule>
  </conditionalFormatting>
  <conditionalFormatting sqref="B31">
    <cfRule type="expression" dxfId="64" priority="17">
      <formula>EXACT($E31,"РАЗДЕЛ 2")</formula>
    </cfRule>
  </conditionalFormatting>
  <conditionalFormatting sqref="B38 B44:B45">
    <cfRule type="expression" dxfId="63" priority="11">
      <formula>EXACT($E38,"РАЗДЕЛ 2")</formula>
    </cfRule>
  </conditionalFormatting>
  <conditionalFormatting sqref="B34">
    <cfRule type="expression" dxfId="62" priority="16">
      <formula>VALUE($C34)</formula>
    </cfRule>
  </conditionalFormatting>
  <conditionalFormatting sqref="B34">
    <cfRule type="expression" dxfId="61" priority="15">
      <formula>EXACT($E34,"РАЗДЕЛ 2")</formula>
    </cfRule>
  </conditionalFormatting>
  <conditionalFormatting sqref="B35">
    <cfRule type="expression" dxfId="60" priority="14">
      <formula>VALUE($C35)</formula>
    </cfRule>
  </conditionalFormatting>
  <conditionalFormatting sqref="B35">
    <cfRule type="expression" dxfId="59" priority="13">
      <formula>EXACT($E35,"РАЗДЕЛ 2")</formula>
    </cfRule>
  </conditionalFormatting>
  <conditionalFormatting sqref="B38 B44:B45">
    <cfRule type="expression" dxfId="58" priority="12">
      <formula>VALUE($C38)</formula>
    </cfRule>
  </conditionalFormatting>
  <conditionalFormatting sqref="B36:B37">
    <cfRule type="expression" dxfId="57" priority="10">
      <formula>VALUE($C36)</formula>
    </cfRule>
  </conditionalFormatting>
  <conditionalFormatting sqref="B42:B43">
    <cfRule type="expression" dxfId="56" priority="3">
      <formula>EXACT($E42,"РАЗДЕЛ 2")</formula>
    </cfRule>
  </conditionalFormatting>
  <conditionalFormatting sqref="B40">
    <cfRule type="expression" dxfId="55" priority="6">
      <formula>VALUE($C40)</formula>
    </cfRule>
  </conditionalFormatting>
  <conditionalFormatting sqref="B40">
    <cfRule type="expression" dxfId="54" priority="5">
      <formula>EXACT($E40,"РАЗДЕЛ 2")</formula>
    </cfRule>
  </conditionalFormatting>
  <conditionalFormatting sqref="B42:B43">
    <cfRule type="expression" dxfId="53" priority="4">
      <formula>VALUE($C42)</formula>
    </cfRule>
  </conditionalFormatting>
  <conditionalFormatting sqref="B41">
    <cfRule type="expression" dxfId="52" priority="2">
      <formula>VALUE($C41)</formula>
    </cfRule>
  </conditionalFormatting>
  <pageMargins left="0.39370078740157483" right="0.39370078740157483" top="0.78740157480314965" bottom="0.3937007874015748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view="pageBreakPreview" zoomScale="60" zoomScaleNormal="100" workbookViewId="0">
      <selection activeCell="I22" sqref="I22"/>
    </sheetView>
  </sheetViews>
  <sheetFormatPr defaultRowHeight="15" x14ac:dyDescent="0.25"/>
  <cols>
    <col min="1" max="1" width="6.5703125" style="1" customWidth="1"/>
    <col min="2" max="2" width="32.42578125" style="1" customWidth="1"/>
    <col min="3" max="3" width="16.7109375" style="1" customWidth="1"/>
    <col min="4" max="4" width="15.85546875" style="1" customWidth="1"/>
    <col min="5" max="5" width="14.140625" style="1" bestFit="1" customWidth="1"/>
    <col min="6" max="6" width="9.140625" style="1"/>
    <col min="7" max="7" width="15.42578125" style="1" customWidth="1"/>
    <col min="8" max="8" width="15.140625" style="1" bestFit="1" customWidth="1"/>
    <col min="9" max="9" width="14.7109375" style="1" customWidth="1"/>
    <col min="10" max="10" width="7.85546875" style="1" customWidth="1"/>
    <col min="11" max="11" width="8" style="1" customWidth="1"/>
    <col min="12" max="12" width="7.7109375" style="1" customWidth="1"/>
    <col min="13" max="13" width="7.42578125" style="1" customWidth="1"/>
    <col min="14" max="14" width="7.7109375" style="1" customWidth="1"/>
    <col min="15" max="15" width="7.5703125" style="1" customWidth="1"/>
    <col min="16" max="16" width="11.7109375" style="1" customWidth="1"/>
    <col min="17" max="17" width="17.140625" style="1" customWidth="1"/>
    <col min="18" max="18" width="7.85546875" style="1" customWidth="1"/>
    <col min="19" max="19" width="7.42578125" style="1" customWidth="1"/>
    <col min="20" max="20" width="11.42578125" style="1" customWidth="1"/>
    <col min="21" max="21" width="15.85546875" style="1" customWidth="1"/>
    <col min="22" max="22" width="9.140625" style="1"/>
    <col min="23" max="23" width="10.85546875" style="1" customWidth="1"/>
    <col min="24" max="16384" width="9.140625" style="1"/>
  </cols>
  <sheetData>
    <row r="1" spans="1:23" ht="27" customHeight="1" x14ac:dyDescent="0.25">
      <c r="A1" s="81" t="s">
        <v>111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</row>
    <row r="2" spans="1:23" ht="101.25" customHeight="1" x14ac:dyDescent="0.25">
      <c r="A2" s="81" t="s">
        <v>112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</row>
    <row r="3" spans="1:23" ht="39" hidden="1" customHeight="1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</row>
    <row r="4" spans="1:23" ht="5.25" customHeight="1" x14ac:dyDescent="0.25">
      <c r="A4" s="2"/>
    </row>
    <row r="5" spans="1:23" ht="23.25" customHeight="1" x14ac:dyDescent="0.25">
      <c r="A5" s="104" t="s">
        <v>0</v>
      </c>
      <c r="B5" s="104" t="s">
        <v>6</v>
      </c>
      <c r="C5" s="104" t="s">
        <v>60</v>
      </c>
      <c r="D5" s="84" t="s">
        <v>14</v>
      </c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</row>
    <row r="6" spans="1:23" ht="17.25" customHeight="1" x14ac:dyDescent="0.25">
      <c r="A6" s="105"/>
      <c r="B6" s="105"/>
      <c r="C6" s="105"/>
      <c r="D6" s="107" t="s">
        <v>70</v>
      </c>
      <c r="E6" s="108"/>
      <c r="F6" s="108"/>
      <c r="G6" s="108"/>
      <c r="H6" s="108"/>
      <c r="I6" s="109"/>
      <c r="J6" s="101" t="s">
        <v>62</v>
      </c>
      <c r="K6" s="101"/>
      <c r="L6" s="90" t="s">
        <v>58</v>
      </c>
      <c r="M6" s="92"/>
      <c r="N6" s="90" t="s">
        <v>59</v>
      </c>
      <c r="O6" s="92"/>
      <c r="P6" s="84" t="s">
        <v>15</v>
      </c>
      <c r="Q6" s="84"/>
      <c r="R6" s="84" t="s">
        <v>16</v>
      </c>
      <c r="S6" s="84"/>
      <c r="T6" s="84" t="s">
        <v>41</v>
      </c>
      <c r="U6" s="84"/>
      <c r="V6" s="84" t="s">
        <v>17</v>
      </c>
      <c r="W6" s="84"/>
    </row>
    <row r="7" spans="1:23" ht="22.5" customHeight="1" x14ac:dyDescent="0.25">
      <c r="A7" s="105"/>
      <c r="B7" s="105"/>
      <c r="C7" s="105"/>
      <c r="D7" s="110"/>
      <c r="E7" s="111"/>
      <c r="F7" s="111"/>
      <c r="G7" s="111"/>
      <c r="H7" s="111"/>
      <c r="I7" s="112"/>
      <c r="J7" s="101"/>
      <c r="K7" s="101"/>
      <c r="L7" s="102"/>
      <c r="M7" s="103"/>
      <c r="N7" s="102"/>
      <c r="O7" s="103"/>
      <c r="P7" s="84"/>
      <c r="Q7" s="84"/>
      <c r="R7" s="84"/>
      <c r="S7" s="84"/>
      <c r="T7" s="84"/>
      <c r="U7" s="84"/>
      <c r="V7" s="84"/>
      <c r="W7" s="84"/>
    </row>
    <row r="8" spans="1:23" ht="153.75" customHeight="1" x14ac:dyDescent="0.25">
      <c r="A8" s="105"/>
      <c r="B8" s="105"/>
      <c r="C8" s="105"/>
      <c r="D8" s="31" t="s">
        <v>18</v>
      </c>
      <c r="E8" s="31" t="s">
        <v>19</v>
      </c>
      <c r="F8" s="31" t="s">
        <v>20</v>
      </c>
      <c r="G8" s="31" t="s">
        <v>21</v>
      </c>
      <c r="H8" s="31" t="s">
        <v>22</v>
      </c>
      <c r="I8" s="31" t="s">
        <v>23</v>
      </c>
      <c r="J8" s="101"/>
      <c r="K8" s="101"/>
      <c r="L8" s="93"/>
      <c r="M8" s="95"/>
      <c r="N8" s="93"/>
      <c r="O8" s="95"/>
      <c r="P8" s="84"/>
      <c r="Q8" s="84"/>
      <c r="R8" s="84"/>
      <c r="S8" s="84"/>
      <c r="T8" s="84"/>
      <c r="U8" s="84"/>
      <c r="V8" s="84"/>
      <c r="W8" s="84"/>
    </row>
    <row r="9" spans="1:23" ht="23.25" customHeight="1" x14ac:dyDescent="0.25">
      <c r="A9" s="106"/>
      <c r="B9" s="106"/>
      <c r="C9" s="106"/>
      <c r="D9" s="7" t="s">
        <v>4</v>
      </c>
      <c r="E9" s="7" t="s">
        <v>4</v>
      </c>
      <c r="F9" s="7" t="s">
        <v>4</v>
      </c>
      <c r="G9" s="7" t="s">
        <v>4</v>
      </c>
      <c r="H9" s="7" t="s">
        <v>4</v>
      </c>
      <c r="I9" s="7" t="s">
        <v>4</v>
      </c>
      <c r="J9" s="7" t="s">
        <v>3</v>
      </c>
      <c r="K9" s="7" t="s">
        <v>4</v>
      </c>
      <c r="L9" s="27" t="s">
        <v>2</v>
      </c>
      <c r="M9" s="27" t="s">
        <v>4</v>
      </c>
      <c r="N9" s="27" t="s">
        <v>2</v>
      </c>
      <c r="O9" s="27" t="s">
        <v>4</v>
      </c>
      <c r="P9" s="7" t="s">
        <v>2</v>
      </c>
      <c r="Q9" s="7" t="s">
        <v>4</v>
      </c>
      <c r="R9" s="7" t="s">
        <v>2</v>
      </c>
      <c r="S9" s="7" t="s">
        <v>4</v>
      </c>
      <c r="T9" s="7" t="s">
        <v>2</v>
      </c>
      <c r="U9" s="7" t="s">
        <v>4</v>
      </c>
      <c r="V9" s="7" t="s">
        <v>2</v>
      </c>
      <c r="W9" s="7" t="s">
        <v>4</v>
      </c>
    </row>
    <row r="10" spans="1:23" ht="21" customHeight="1" x14ac:dyDescent="0.25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27">
        <v>12</v>
      </c>
      <c r="M10" s="27">
        <v>13</v>
      </c>
      <c r="N10" s="27">
        <v>14</v>
      </c>
      <c r="O10" s="27">
        <v>15</v>
      </c>
      <c r="P10" s="7">
        <v>16</v>
      </c>
      <c r="Q10" s="7">
        <v>17</v>
      </c>
      <c r="R10" s="7">
        <v>18</v>
      </c>
      <c r="S10" s="7">
        <v>19</v>
      </c>
      <c r="T10" s="7">
        <v>20</v>
      </c>
      <c r="U10" s="7">
        <v>21</v>
      </c>
      <c r="V10" s="7">
        <v>22</v>
      </c>
      <c r="W10" s="7">
        <v>23</v>
      </c>
    </row>
    <row r="11" spans="1:23" ht="44.25" customHeight="1" x14ac:dyDescent="0.25">
      <c r="A11" s="97" t="s">
        <v>74</v>
      </c>
      <c r="B11" s="98"/>
      <c r="C11" s="47">
        <f>C12+C19+C25</f>
        <v>32212837.019999996</v>
      </c>
      <c r="D11" s="47">
        <f t="shared" ref="D11:W11" si="0">D12+D19+D25</f>
        <v>1344579.3399999999</v>
      </c>
      <c r="E11" s="47">
        <f t="shared" si="0"/>
        <v>0</v>
      </c>
      <c r="F11" s="47">
        <f t="shared" si="0"/>
        <v>0</v>
      </c>
      <c r="G11" s="47">
        <f t="shared" si="0"/>
        <v>84291.42</v>
      </c>
      <c r="H11" s="47">
        <f t="shared" si="0"/>
        <v>146670.9</v>
      </c>
      <c r="I11" s="47">
        <f t="shared" si="0"/>
        <v>38141.379999999997</v>
      </c>
      <c r="J11" s="47">
        <f t="shared" si="0"/>
        <v>0</v>
      </c>
      <c r="K11" s="47">
        <f t="shared" si="0"/>
        <v>0</v>
      </c>
      <c r="L11" s="47">
        <f t="shared" si="0"/>
        <v>0</v>
      </c>
      <c r="M11" s="47">
        <f t="shared" si="0"/>
        <v>0</v>
      </c>
      <c r="N11" s="47">
        <f t="shared" si="0"/>
        <v>0</v>
      </c>
      <c r="O11" s="47">
        <f t="shared" si="0"/>
        <v>0</v>
      </c>
      <c r="P11" s="47">
        <f t="shared" si="0"/>
        <v>9064.0999999999985</v>
      </c>
      <c r="Q11" s="47">
        <f t="shared" si="0"/>
        <v>27334704.900000002</v>
      </c>
      <c r="R11" s="47">
        <f t="shared" si="0"/>
        <v>0</v>
      </c>
      <c r="S11" s="47">
        <f t="shared" si="0"/>
        <v>0</v>
      </c>
      <c r="T11" s="47">
        <f t="shared" si="0"/>
        <v>813.2</v>
      </c>
      <c r="U11" s="47">
        <f t="shared" si="0"/>
        <v>3264449.0799999996</v>
      </c>
      <c r="V11" s="47">
        <f t="shared" si="0"/>
        <v>0</v>
      </c>
      <c r="W11" s="47">
        <f t="shared" si="0"/>
        <v>0</v>
      </c>
    </row>
    <row r="12" spans="1:23" ht="43.5" customHeight="1" x14ac:dyDescent="0.25">
      <c r="A12" s="74" t="s">
        <v>81</v>
      </c>
      <c r="B12" s="75"/>
      <c r="C12" s="48">
        <f>SUM(C13:C18)</f>
        <v>6220297.4499999993</v>
      </c>
      <c r="D12" s="48">
        <f>D17</f>
        <v>79625.97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f>SUM(P13:P18)</f>
        <v>2463.1999999999998</v>
      </c>
      <c r="Q12" s="48">
        <f>SUM(Q13:Q18)</f>
        <v>6140671.4799999995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</row>
    <row r="13" spans="1:23" ht="56.25" x14ac:dyDescent="0.25">
      <c r="A13" s="34">
        <v>1</v>
      </c>
      <c r="B13" s="38" t="s">
        <v>75</v>
      </c>
      <c r="C13" s="47">
        <v>1099284.5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363</v>
      </c>
      <c r="Q13" s="47">
        <v>1099284.5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</row>
    <row r="14" spans="1:23" ht="56.25" x14ac:dyDescent="0.25">
      <c r="A14" s="34">
        <v>2</v>
      </c>
      <c r="B14" s="38" t="s">
        <v>101</v>
      </c>
      <c r="C14" s="47">
        <v>1137537.68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716.22</v>
      </c>
      <c r="Q14" s="47">
        <v>1137537.68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</row>
    <row r="15" spans="1:23" ht="56.25" x14ac:dyDescent="0.25">
      <c r="A15" s="34">
        <v>3</v>
      </c>
      <c r="B15" s="38" t="s">
        <v>77</v>
      </c>
      <c r="C15" s="47">
        <v>1090922.6499999999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352.3</v>
      </c>
      <c r="Q15" s="47">
        <v>1090922.6499999999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</row>
    <row r="16" spans="1:23" s="65" customFormat="1" ht="56.25" x14ac:dyDescent="0.25">
      <c r="A16" s="57">
        <v>4</v>
      </c>
      <c r="B16" s="63" t="s">
        <v>78</v>
      </c>
      <c r="C16" s="64">
        <f>I16+Q16</f>
        <v>1009517.35</v>
      </c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306.10000000000002</v>
      </c>
      <c r="Q16" s="64">
        <v>1009517.35</v>
      </c>
      <c r="R16" s="64">
        <v>0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</row>
    <row r="17" spans="1:23" ht="56.25" x14ac:dyDescent="0.25">
      <c r="A17" s="34">
        <v>5</v>
      </c>
      <c r="B17" s="38" t="s">
        <v>79</v>
      </c>
      <c r="C17" s="47">
        <f>D17+Q17</f>
        <v>747960.76</v>
      </c>
      <c r="D17" s="47">
        <v>79625.97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352.7</v>
      </c>
      <c r="Q17" s="47">
        <v>668334.79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</row>
    <row r="18" spans="1:23" ht="60.75" customHeight="1" x14ac:dyDescent="0.25">
      <c r="A18" s="34">
        <v>6</v>
      </c>
      <c r="B18" s="38" t="s">
        <v>80</v>
      </c>
      <c r="C18" s="47">
        <v>1135074.51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372.88</v>
      </c>
      <c r="Q18" s="47">
        <v>1135074.51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</row>
    <row r="19" spans="1:23" ht="35.25" customHeight="1" x14ac:dyDescent="0.25">
      <c r="A19" s="74" t="s">
        <v>82</v>
      </c>
      <c r="B19" s="75"/>
      <c r="C19" s="49">
        <f>SUM(C20:C24)</f>
        <v>8069815.5800000001</v>
      </c>
      <c r="D19" s="48">
        <f>D21</f>
        <v>579155.73</v>
      </c>
      <c r="E19" s="48">
        <v>0</v>
      </c>
      <c r="F19" s="48">
        <v>0</v>
      </c>
      <c r="G19" s="48">
        <f>G21</f>
        <v>84291.42</v>
      </c>
      <c r="H19" s="48">
        <f>H21</f>
        <v>146670.9</v>
      </c>
      <c r="I19" s="48">
        <f>I21</f>
        <v>38141.379999999997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f>P20+P22+P24</f>
        <v>1375</v>
      </c>
      <c r="Q19" s="48">
        <f>SUM(Q20:Q24)</f>
        <v>3957107.0700000003</v>
      </c>
      <c r="R19" s="48">
        <v>0</v>
      </c>
      <c r="S19" s="48">
        <v>0</v>
      </c>
      <c r="T19" s="48">
        <f>SUM(T20:T24)</f>
        <v>813.2</v>
      </c>
      <c r="U19" s="48">
        <f>SUM(U20:U24)</f>
        <v>3264449.0799999996</v>
      </c>
      <c r="V19" s="48">
        <v>0</v>
      </c>
      <c r="W19" s="48">
        <v>0</v>
      </c>
    </row>
    <row r="20" spans="1:23" ht="56.25" x14ac:dyDescent="0.25">
      <c r="A20" s="34">
        <v>7</v>
      </c>
      <c r="B20" s="38" t="s">
        <v>83</v>
      </c>
      <c r="C20" s="46">
        <f>Q20</f>
        <v>1164267.05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6">
        <v>353.2</v>
      </c>
      <c r="Q20" s="46">
        <v>1164267.05</v>
      </c>
      <c r="R20" s="47">
        <v>0</v>
      </c>
      <c r="S20" s="47">
        <v>0</v>
      </c>
      <c r="T20" s="47">
        <v>0</v>
      </c>
      <c r="U20" s="47">
        <v>0</v>
      </c>
      <c r="V20" s="47">
        <v>0</v>
      </c>
      <c r="W20" s="47">
        <v>0</v>
      </c>
    </row>
    <row r="21" spans="1:23" ht="60" customHeight="1" x14ac:dyDescent="0.25">
      <c r="A21" s="39">
        <v>8</v>
      </c>
      <c r="B21" s="38" t="s">
        <v>84</v>
      </c>
      <c r="C21" s="46">
        <f>D21+G21+H21+I21+U21</f>
        <v>1156133.25</v>
      </c>
      <c r="D21" s="46">
        <v>579155.73</v>
      </c>
      <c r="E21" s="47">
        <v>0</v>
      </c>
      <c r="F21" s="47">
        <v>0</v>
      </c>
      <c r="G21" s="46">
        <v>84291.42</v>
      </c>
      <c r="H21" s="46">
        <v>146670.9</v>
      </c>
      <c r="I21" s="46">
        <v>38141.379999999997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7">
        <v>0</v>
      </c>
      <c r="S21" s="47">
        <v>0</v>
      </c>
      <c r="T21" s="46">
        <v>132</v>
      </c>
      <c r="U21" s="46">
        <v>307873.82</v>
      </c>
      <c r="V21" s="47">
        <v>0</v>
      </c>
      <c r="W21" s="47">
        <v>0</v>
      </c>
    </row>
    <row r="22" spans="1:23" ht="62.25" customHeight="1" x14ac:dyDescent="0.25">
      <c r="A22" s="39">
        <v>9</v>
      </c>
      <c r="B22" s="38" t="s">
        <v>85</v>
      </c>
      <c r="C22" s="46">
        <f>Q22</f>
        <v>2173112.85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6">
        <v>686.6</v>
      </c>
      <c r="Q22" s="46">
        <v>2173112.85</v>
      </c>
      <c r="R22" s="47">
        <v>0</v>
      </c>
      <c r="S22" s="47">
        <v>0</v>
      </c>
      <c r="T22" s="47">
        <v>0</v>
      </c>
      <c r="U22" s="47">
        <v>0</v>
      </c>
      <c r="V22" s="47">
        <v>0</v>
      </c>
      <c r="W22" s="47">
        <v>0</v>
      </c>
    </row>
    <row r="23" spans="1:23" ht="61.5" customHeight="1" x14ac:dyDescent="0.25">
      <c r="A23" s="39">
        <v>10</v>
      </c>
      <c r="B23" s="40" t="s">
        <v>87</v>
      </c>
      <c r="C23" s="46">
        <f>U23</f>
        <v>2956575.26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6">
        <v>681.2</v>
      </c>
      <c r="U23" s="46">
        <v>2956575.26</v>
      </c>
      <c r="V23" s="47">
        <v>0</v>
      </c>
      <c r="W23" s="47">
        <v>0</v>
      </c>
    </row>
    <row r="24" spans="1:23" ht="63.75" customHeight="1" x14ac:dyDescent="0.25">
      <c r="A24" s="39">
        <v>11</v>
      </c>
      <c r="B24" s="40" t="s">
        <v>86</v>
      </c>
      <c r="C24" s="46">
        <f>Q24</f>
        <v>619727.17000000004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6">
        <v>335.2</v>
      </c>
      <c r="Q24" s="46">
        <v>619727.17000000004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7">
        <v>0</v>
      </c>
    </row>
    <row r="25" spans="1:23" ht="42.75" customHeight="1" x14ac:dyDescent="0.25">
      <c r="A25" s="74" t="s">
        <v>88</v>
      </c>
      <c r="B25" s="75"/>
      <c r="C25" s="49">
        <f>SUM(C26:C36)</f>
        <v>17922723.989999998</v>
      </c>
      <c r="D25" s="49">
        <f>SUM(D26:D36)</f>
        <v>685797.64</v>
      </c>
      <c r="E25" s="49">
        <f t="shared" ref="E25:W25" si="1">SUM(E26:E36)</f>
        <v>0</v>
      </c>
      <c r="F25" s="49">
        <f t="shared" si="1"/>
        <v>0</v>
      </c>
      <c r="G25" s="49">
        <f t="shared" si="1"/>
        <v>0</v>
      </c>
      <c r="H25" s="49">
        <f t="shared" si="1"/>
        <v>0</v>
      </c>
      <c r="I25" s="49">
        <f t="shared" si="1"/>
        <v>0</v>
      </c>
      <c r="J25" s="49">
        <f t="shared" si="1"/>
        <v>0</v>
      </c>
      <c r="K25" s="49">
        <f t="shared" si="1"/>
        <v>0</v>
      </c>
      <c r="L25" s="49">
        <f t="shared" si="1"/>
        <v>0</v>
      </c>
      <c r="M25" s="49">
        <f t="shared" si="1"/>
        <v>0</v>
      </c>
      <c r="N25" s="49">
        <f t="shared" si="1"/>
        <v>0</v>
      </c>
      <c r="O25" s="49">
        <f t="shared" si="1"/>
        <v>0</v>
      </c>
      <c r="P25" s="49">
        <f t="shared" si="1"/>
        <v>5225.8999999999996</v>
      </c>
      <c r="Q25" s="49">
        <f t="shared" si="1"/>
        <v>17236926.350000001</v>
      </c>
      <c r="R25" s="49">
        <f t="shared" si="1"/>
        <v>0</v>
      </c>
      <c r="S25" s="49">
        <f t="shared" si="1"/>
        <v>0</v>
      </c>
      <c r="T25" s="49">
        <f t="shared" si="1"/>
        <v>0</v>
      </c>
      <c r="U25" s="49">
        <f t="shared" si="1"/>
        <v>0</v>
      </c>
      <c r="V25" s="49">
        <f t="shared" si="1"/>
        <v>0</v>
      </c>
      <c r="W25" s="49">
        <f t="shared" si="1"/>
        <v>0</v>
      </c>
    </row>
    <row r="26" spans="1:23" ht="60" customHeight="1" x14ac:dyDescent="0.25">
      <c r="A26" s="39">
        <v>12</v>
      </c>
      <c r="B26" s="38" t="s">
        <v>89</v>
      </c>
      <c r="C26" s="46">
        <f>Q26</f>
        <v>530502.6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6">
        <v>379.9</v>
      </c>
      <c r="Q26" s="46">
        <v>530502.6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7">
        <v>0</v>
      </c>
    </row>
    <row r="27" spans="1:23" s="14" customFormat="1" ht="60" customHeight="1" x14ac:dyDescent="0.25">
      <c r="A27" s="58">
        <v>13</v>
      </c>
      <c r="B27" s="59" t="s">
        <v>90</v>
      </c>
      <c r="C27" s="60">
        <v>0</v>
      </c>
      <c r="D27" s="61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>
        <v>0</v>
      </c>
      <c r="W27" s="60">
        <v>0</v>
      </c>
    </row>
    <row r="28" spans="1:23" ht="57.75" customHeight="1" x14ac:dyDescent="0.25">
      <c r="A28" s="39">
        <v>14</v>
      </c>
      <c r="B28" s="38" t="s">
        <v>91</v>
      </c>
      <c r="C28" s="46">
        <f t="shared" ref="C28:C34" si="2">Q28</f>
        <v>1137822.04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6">
        <v>355</v>
      </c>
      <c r="Q28" s="46">
        <v>1137822.04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7">
        <v>0</v>
      </c>
    </row>
    <row r="29" spans="1:23" ht="56.25" x14ac:dyDescent="0.25">
      <c r="A29" s="39">
        <v>15</v>
      </c>
      <c r="B29" s="38" t="s">
        <v>92</v>
      </c>
      <c r="C29" s="46">
        <f t="shared" si="2"/>
        <v>1585058.76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6">
        <v>438.76</v>
      </c>
      <c r="Q29" s="46">
        <v>1585058.76</v>
      </c>
      <c r="R29" s="47">
        <v>0</v>
      </c>
      <c r="S29" s="47">
        <v>0</v>
      </c>
      <c r="T29" s="47">
        <v>0</v>
      </c>
      <c r="U29" s="47">
        <v>0</v>
      </c>
      <c r="V29" s="47">
        <v>0</v>
      </c>
      <c r="W29" s="47">
        <v>0</v>
      </c>
    </row>
    <row r="30" spans="1:23" ht="56.25" x14ac:dyDescent="0.25">
      <c r="A30" s="39">
        <v>16</v>
      </c>
      <c r="B30" s="38" t="s">
        <v>93</v>
      </c>
      <c r="C30" s="46">
        <f t="shared" si="2"/>
        <v>2410795.52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6">
        <v>572.98</v>
      </c>
      <c r="Q30" s="46">
        <v>2410795.52</v>
      </c>
      <c r="R30" s="47">
        <v>0</v>
      </c>
      <c r="S30" s="47">
        <v>0</v>
      </c>
      <c r="T30" s="47">
        <v>0</v>
      </c>
      <c r="U30" s="47">
        <v>0</v>
      </c>
      <c r="V30" s="47">
        <v>0</v>
      </c>
      <c r="W30" s="47">
        <v>0</v>
      </c>
    </row>
    <row r="31" spans="1:23" ht="56.25" x14ac:dyDescent="0.25">
      <c r="A31" s="35">
        <v>17</v>
      </c>
      <c r="B31" s="38" t="s">
        <v>94</v>
      </c>
      <c r="C31" s="46">
        <f t="shared" si="2"/>
        <v>2090243.78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6">
        <v>569.54</v>
      </c>
      <c r="Q31" s="46">
        <v>2090243.78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7">
        <v>0</v>
      </c>
    </row>
    <row r="32" spans="1:23" ht="56.25" x14ac:dyDescent="0.3">
      <c r="A32" s="35">
        <v>18</v>
      </c>
      <c r="B32" s="45" t="s">
        <v>95</v>
      </c>
      <c r="C32" s="46">
        <f t="shared" si="2"/>
        <v>1200728.17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6">
        <v>364</v>
      </c>
      <c r="Q32" s="46">
        <v>1200728.17</v>
      </c>
      <c r="R32" s="47">
        <v>0</v>
      </c>
      <c r="S32" s="47">
        <v>0</v>
      </c>
      <c r="T32" s="47">
        <v>0</v>
      </c>
      <c r="U32" s="47">
        <v>0</v>
      </c>
      <c r="V32" s="47">
        <v>0</v>
      </c>
      <c r="W32" s="47">
        <v>0</v>
      </c>
    </row>
    <row r="33" spans="1:23" ht="57.75" customHeight="1" x14ac:dyDescent="0.25">
      <c r="A33" s="35">
        <v>19</v>
      </c>
      <c r="B33" s="29" t="s">
        <v>96</v>
      </c>
      <c r="C33" s="46">
        <f t="shared" si="2"/>
        <v>1506802.49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6">
        <v>437.6</v>
      </c>
      <c r="Q33" s="46">
        <v>1506802.49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7">
        <v>0</v>
      </c>
    </row>
    <row r="34" spans="1:23" ht="58.5" customHeight="1" x14ac:dyDescent="0.25">
      <c r="A34" s="35">
        <v>20</v>
      </c>
      <c r="B34" s="29" t="s">
        <v>97</v>
      </c>
      <c r="C34" s="46">
        <f t="shared" si="2"/>
        <v>1810028.51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6">
        <v>572</v>
      </c>
      <c r="Q34" s="46">
        <v>1810028.51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</row>
    <row r="35" spans="1:23" ht="58.5" customHeight="1" x14ac:dyDescent="0.25">
      <c r="A35" s="35">
        <v>21</v>
      </c>
      <c r="B35" s="29" t="s">
        <v>98</v>
      </c>
      <c r="C35" s="46">
        <f>D35+Q35</f>
        <v>2815106.9699999997</v>
      </c>
      <c r="D35" s="46">
        <v>349070.07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6">
        <v>707.82</v>
      </c>
      <c r="Q35" s="46">
        <v>2466036.9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7">
        <v>0</v>
      </c>
    </row>
    <row r="36" spans="1:23" ht="61.5" customHeight="1" x14ac:dyDescent="0.25">
      <c r="A36" s="35">
        <v>22</v>
      </c>
      <c r="B36" s="29" t="s">
        <v>99</v>
      </c>
      <c r="C36" s="46">
        <f>D36+Q36</f>
        <v>2835635.15</v>
      </c>
      <c r="D36" s="46">
        <v>336727.57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6">
        <v>828.3</v>
      </c>
      <c r="Q36" s="46">
        <v>2498907.58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7">
        <v>0</v>
      </c>
    </row>
  </sheetData>
  <mergeCells count="19">
    <mergeCell ref="A19:B19"/>
    <mergeCell ref="A25:B25"/>
    <mergeCell ref="L6:M8"/>
    <mergeCell ref="N6:O8"/>
    <mergeCell ref="C5:C9"/>
    <mergeCell ref="A11:B11"/>
    <mergeCell ref="A12:B12"/>
    <mergeCell ref="A5:A9"/>
    <mergeCell ref="B5:B9"/>
    <mergeCell ref="D6:I7"/>
    <mergeCell ref="D5:W5"/>
    <mergeCell ref="A1:W1"/>
    <mergeCell ref="A2:W2"/>
    <mergeCell ref="A3:W3"/>
    <mergeCell ref="T6:U8"/>
    <mergeCell ref="V6:W8"/>
    <mergeCell ref="J6:K8"/>
    <mergeCell ref="P6:Q8"/>
    <mergeCell ref="R6:S8"/>
  </mergeCells>
  <conditionalFormatting sqref="B18">
    <cfRule type="expression" dxfId="51" priority="17">
      <formula>EXACT($E18,"РАЗДЕЛ 2")</formula>
    </cfRule>
  </conditionalFormatting>
  <conditionalFormatting sqref="B13">
    <cfRule type="expression" dxfId="50" priority="26">
      <formula>VALUE($C13)</formula>
    </cfRule>
  </conditionalFormatting>
  <conditionalFormatting sqref="B13">
    <cfRule type="expression" dxfId="49" priority="25">
      <formula>EXACT($E13,"РАЗДЕЛ 2")</formula>
    </cfRule>
  </conditionalFormatting>
  <conditionalFormatting sqref="B14">
    <cfRule type="expression" dxfId="48" priority="24">
      <formula>VALUE($C14)</formula>
    </cfRule>
  </conditionalFormatting>
  <conditionalFormatting sqref="B14">
    <cfRule type="expression" dxfId="47" priority="23">
      <formula>EXACT($E14,"РАЗДЕЛ 2")</formula>
    </cfRule>
  </conditionalFormatting>
  <conditionalFormatting sqref="B15">
    <cfRule type="expression" dxfId="46" priority="22">
      <formula>VALUE($C15)</formula>
    </cfRule>
  </conditionalFormatting>
  <conditionalFormatting sqref="B15">
    <cfRule type="expression" dxfId="45" priority="21">
      <formula>EXACT($E15,"РАЗДЕЛ 2")</formula>
    </cfRule>
  </conditionalFormatting>
  <conditionalFormatting sqref="B16">
    <cfRule type="expression" dxfId="44" priority="20">
      <formula>VALUE($C16)</formula>
    </cfRule>
  </conditionalFormatting>
  <conditionalFormatting sqref="B16">
    <cfRule type="expression" dxfId="43" priority="19">
      <formula>EXACT($E16,"РАЗДЕЛ 2")</formula>
    </cfRule>
  </conditionalFormatting>
  <conditionalFormatting sqref="B18">
    <cfRule type="expression" dxfId="42" priority="18">
      <formula>VALUE($C18)</formula>
    </cfRule>
  </conditionalFormatting>
  <conditionalFormatting sqref="B22:B23">
    <cfRule type="expression" dxfId="41" priority="7">
      <formula>EXACT($E22,"РАЗДЕЛ 2")</formula>
    </cfRule>
  </conditionalFormatting>
  <conditionalFormatting sqref="B27">
    <cfRule type="expression" dxfId="40" priority="1">
      <formula>EXACT($E27,"РАЗДЕЛ 2")</formula>
    </cfRule>
  </conditionalFormatting>
  <conditionalFormatting sqref="B17">
    <cfRule type="expression" dxfId="39" priority="16">
      <formula>VALUE($C17)</formula>
    </cfRule>
  </conditionalFormatting>
  <conditionalFormatting sqref="B17">
    <cfRule type="expression" dxfId="38" priority="15">
      <formula>EXACT($E17,"РАЗДЕЛ 2")</formula>
    </cfRule>
  </conditionalFormatting>
  <conditionalFormatting sqref="B24 B30:B31">
    <cfRule type="expression" dxfId="37" priority="9">
      <formula>EXACT($E24,"РАЗДЕЛ 2")</formula>
    </cfRule>
  </conditionalFormatting>
  <conditionalFormatting sqref="B20">
    <cfRule type="expression" dxfId="36" priority="14">
      <formula>VALUE($C20)</formula>
    </cfRule>
  </conditionalFormatting>
  <conditionalFormatting sqref="B20">
    <cfRule type="expression" dxfId="35" priority="13">
      <formula>EXACT($E20,"РАЗДЕЛ 2")</formula>
    </cfRule>
  </conditionalFormatting>
  <conditionalFormatting sqref="B21">
    <cfRule type="expression" dxfId="34" priority="12">
      <formula>VALUE($C21)</formula>
    </cfRule>
  </conditionalFormatting>
  <conditionalFormatting sqref="B21">
    <cfRule type="expression" dxfId="33" priority="11">
      <formula>EXACT($E21,"РАЗДЕЛ 2")</formula>
    </cfRule>
  </conditionalFormatting>
  <conditionalFormatting sqref="B24 B30:B31">
    <cfRule type="expression" dxfId="32" priority="10">
      <formula>VALUE($C24)</formula>
    </cfRule>
  </conditionalFormatting>
  <conditionalFormatting sqref="B22:B23">
    <cfRule type="expression" dxfId="31" priority="8">
      <formula>VALUE($C22)</formula>
    </cfRule>
  </conditionalFormatting>
  <conditionalFormatting sqref="B28:B29">
    <cfRule type="expression" dxfId="30" priority="3">
      <formula>EXACT($E28,"РАЗДЕЛ 2")</formula>
    </cfRule>
  </conditionalFormatting>
  <conditionalFormatting sqref="B26">
    <cfRule type="expression" dxfId="29" priority="6">
      <formula>VALUE($C26)</formula>
    </cfRule>
  </conditionalFormatting>
  <conditionalFormatting sqref="B26">
    <cfRule type="expression" dxfId="28" priority="5">
      <formula>EXACT($E26,"РАЗДЕЛ 2")</formula>
    </cfRule>
  </conditionalFormatting>
  <conditionalFormatting sqref="B28:B29">
    <cfRule type="expression" dxfId="27" priority="4">
      <formula>VALUE($C28)</formula>
    </cfRule>
  </conditionalFormatting>
  <conditionalFormatting sqref="B27">
    <cfRule type="expression" dxfId="26" priority="2">
      <formula>VALUE($C27)</formula>
    </cfRule>
  </conditionalFormatting>
  <pageMargins left="0.39370078740157483" right="0.39370078740157483" top="0.78740157480314965" bottom="0.78740157480314965" header="0.31496062992125984" footer="0.31496062992125984"/>
  <pageSetup paperSize="9" scale="4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view="pageBreakPreview" zoomScale="70" zoomScaleNormal="100" zoomScaleSheetLayoutView="70" workbookViewId="0">
      <selection activeCell="E27" sqref="E27"/>
    </sheetView>
  </sheetViews>
  <sheetFormatPr defaultRowHeight="15" x14ac:dyDescent="0.25"/>
  <cols>
    <col min="1" max="1" width="9.140625" style="1"/>
    <col min="2" max="2" width="31.42578125" style="1" customWidth="1"/>
    <col min="3" max="3" width="18.5703125" style="1" customWidth="1"/>
    <col min="4" max="6" width="20.42578125" style="1" customWidth="1"/>
    <col min="7" max="7" width="17.7109375" style="1" customWidth="1"/>
    <col min="8" max="8" width="18.28515625" style="1" customWidth="1"/>
    <col min="9" max="10" width="17.28515625" style="1" customWidth="1"/>
    <col min="11" max="11" width="32.140625" style="1" customWidth="1"/>
    <col min="12" max="16384" width="9.140625" style="1"/>
  </cols>
  <sheetData>
    <row r="1" spans="1:11" ht="27" x14ac:dyDescent="0.25">
      <c r="A1" s="81" t="s">
        <v>113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ht="174" customHeight="1" x14ac:dyDescent="0.25">
      <c r="A2" s="81" t="s">
        <v>102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 ht="20.25" hidden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9" customHeight="1" x14ac:dyDescent="0.25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1" ht="3.75" customHeight="1" x14ac:dyDescent="0.25">
      <c r="A5" s="4"/>
    </row>
    <row r="6" spans="1:11" ht="40.5" customHeight="1" x14ac:dyDescent="0.25">
      <c r="A6" s="104" t="s">
        <v>0</v>
      </c>
      <c r="B6" s="104" t="s">
        <v>6</v>
      </c>
      <c r="C6" s="85" t="s">
        <v>61</v>
      </c>
      <c r="D6" s="101" t="s">
        <v>63</v>
      </c>
      <c r="E6" s="101"/>
      <c r="F6" s="101"/>
      <c r="G6" s="101"/>
      <c r="H6" s="101"/>
      <c r="I6" s="101"/>
      <c r="J6" s="101"/>
      <c r="K6" s="101"/>
    </row>
    <row r="7" spans="1:11" ht="42.75" customHeight="1" x14ac:dyDescent="0.25">
      <c r="A7" s="105"/>
      <c r="B7" s="105"/>
      <c r="C7" s="116"/>
      <c r="D7" s="101"/>
      <c r="E7" s="101"/>
      <c r="F7" s="101"/>
      <c r="G7" s="101"/>
      <c r="H7" s="101"/>
      <c r="I7" s="101"/>
      <c r="J7" s="101"/>
      <c r="K7" s="101"/>
    </row>
    <row r="8" spans="1:11" ht="197.25" customHeight="1" x14ac:dyDescent="0.25">
      <c r="A8" s="105"/>
      <c r="B8" s="105"/>
      <c r="C8" s="86"/>
      <c r="D8" s="28" t="s">
        <v>24</v>
      </c>
      <c r="E8" s="28" t="s">
        <v>64</v>
      </c>
      <c r="F8" s="28" t="s">
        <v>65</v>
      </c>
      <c r="G8" s="28" t="s">
        <v>66</v>
      </c>
      <c r="H8" s="28" t="s">
        <v>67</v>
      </c>
      <c r="I8" s="28" t="s">
        <v>7</v>
      </c>
      <c r="J8" s="28" t="s">
        <v>68</v>
      </c>
      <c r="K8" s="28" t="s">
        <v>71</v>
      </c>
    </row>
    <row r="9" spans="1:11" ht="24.75" customHeight="1" x14ac:dyDescent="0.25">
      <c r="A9" s="106"/>
      <c r="B9" s="106"/>
      <c r="C9" s="7" t="s">
        <v>25</v>
      </c>
      <c r="D9" s="7" t="s">
        <v>4</v>
      </c>
      <c r="E9" s="7" t="s">
        <v>4</v>
      </c>
      <c r="F9" s="7" t="s">
        <v>4</v>
      </c>
      <c r="G9" s="7" t="s">
        <v>4</v>
      </c>
      <c r="H9" s="7" t="s">
        <v>4</v>
      </c>
      <c r="I9" s="7" t="s">
        <v>4</v>
      </c>
      <c r="J9" s="27" t="s">
        <v>4</v>
      </c>
      <c r="K9" s="7" t="s">
        <v>4</v>
      </c>
    </row>
    <row r="10" spans="1:11" ht="24.75" customHeight="1" x14ac:dyDescent="0.25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27">
        <v>10</v>
      </c>
      <c r="K10" s="7">
        <v>11</v>
      </c>
    </row>
    <row r="11" spans="1:11" ht="42.75" customHeight="1" x14ac:dyDescent="0.25">
      <c r="A11" s="113" t="s">
        <v>74</v>
      </c>
      <c r="B11" s="114"/>
      <c r="C11" s="12">
        <f>C12+C19+C25</f>
        <v>1184303.6000000001</v>
      </c>
      <c r="D11" s="12">
        <f t="shared" ref="D11:K11" si="0">D12+D19+D25</f>
        <v>0</v>
      </c>
      <c r="E11" s="12">
        <f t="shared" si="0"/>
        <v>656303.60000000009</v>
      </c>
      <c r="F11" s="12">
        <f t="shared" si="0"/>
        <v>0</v>
      </c>
      <c r="G11" s="12">
        <f t="shared" si="0"/>
        <v>0</v>
      </c>
      <c r="H11" s="12">
        <f t="shared" si="0"/>
        <v>528000</v>
      </c>
      <c r="I11" s="12">
        <f t="shared" si="0"/>
        <v>0</v>
      </c>
      <c r="J11" s="12">
        <f t="shared" si="0"/>
        <v>0</v>
      </c>
      <c r="K11" s="12">
        <f t="shared" si="0"/>
        <v>0</v>
      </c>
    </row>
    <row r="12" spans="1:11" ht="34.5" customHeight="1" x14ac:dyDescent="0.25">
      <c r="A12" s="74" t="s">
        <v>81</v>
      </c>
      <c r="B12" s="75"/>
      <c r="C12" s="44">
        <f>SUM(C13:C18)</f>
        <v>281534.01</v>
      </c>
      <c r="D12" s="44">
        <f t="shared" ref="D12:K12" si="1">SUM(D13:D18)</f>
        <v>0</v>
      </c>
      <c r="E12" s="44">
        <f t="shared" si="1"/>
        <v>137534.01</v>
      </c>
      <c r="F12" s="44">
        <f t="shared" si="1"/>
        <v>0</v>
      </c>
      <c r="G12" s="44">
        <f t="shared" si="1"/>
        <v>0</v>
      </c>
      <c r="H12" s="44">
        <f t="shared" si="1"/>
        <v>144000</v>
      </c>
      <c r="I12" s="44">
        <f t="shared" si="1"/>
        <v>0</v>
      </c>
      <c r="J12" s="44">
        <f t="shared" si="1"/>
        <v>0</v>
      </c>
      <c r="K12" s="44">
        <f t="shared" si="1"/>
        <v>0</v>
      </c>
    </row>
    <row r="13" spans="1:11" ht="60.75" customHeight="1" x14ac:dyDescent="0.25">
      <c r="A13" s="34">
        <v>1</v>
      </c>
      <c r="B13" s="38" t="s">
        <v>75</v>
      </c>
      <c r="C13" s="12">
        <f>SUM(D13:K13)</f>
        <v>45883</v>
      </c>
      <c r="D13" s="12">
        <v>0</v>
      </c>
      <c r="E13" s="12">
        <v>21883</v>
      </c>
      <c r="F13" s="12">
        <v>0</v>
      </c>
      <c r="G13" s="12">
        <v>0</v>
      </c>
      <c r="H13" s="12">
        <v>24000</v>
      </c>
      <c r="I13" s="12">
        <v>0</v>
      </c>
      <c r="J13" s="12">
        <v>0</v>
      </c>
      <c r="K13" s="12">
        <v>0</v>
      </c>
    </row>
    <row r="14" spans="1:11" ht="60.75" customHeight="1" x14ac:dyDescent="0.25">
      <c r="A14" s="34">
        <v>2</v>
      </c>
      <c r="B14" s="38" t="s">
        <v>101</v>
      </c>
      <c r="C14" s="12">
        <f t="shared" ref="C14:C18" si="2">SUM(D14:K14)</f>
        <v>45085</v>
      </c>
      <c r="D14" s="12">
        <v>0</v>
      </c>
      <c r="E14" s="12">
        <v>21085</v>
      </c>
      <c r="F14" s="12">
        <v>0</v>
      </c>
      <c r="G14" s="12">
        <v>0</v>
      </c>
      <c r="H14" s="12">
        <v>24000</v>
      </c>
      <c r="I14" s="12">
        <v>0</v>
      </c>
      <c r="J14" s="12">
        <v>0</v>
      </c>
      <c r="K14" s="12">
        <v>0</v>
      </c>
    </row>
    <row r="15" spans="1:11" ht="60.75" customHeight="1" x14ac:dyDescent="0.25">
      <c r="A15" s="34">
        <v>3</v>
      </c>
      <c r="B15" s="38" t="s">
        <v>77</v>
      </c>
      <c r="C15" s="12">
        <f t="shared" si="2"/>
        <v>46970</v>
      </c>
      <c r="D15" s="12">
        <v>0</v>
      </c>
      <c r="E15" s="12">
        <v>22970</v>
      </c>
      <c r="F15" s="12">
        <v>0</v>
      </c>
      <c r="G15" s="12">
        <v>0</v>
      </c>
      <c r="H15" s="12">
        <v>24000</v>
      </c>
      <c r="I15" s="12">
        <v>0</v>
      </c>
      <c r="J15" s="12">
        <v>0</v>
      </c>
      <c r="K15" s="12">
        <v>0</v>
      </c>
    </row>
    <row r="16" spans="1:11" ht="59.25" customHeight="1" x14ac:dyDescent="0.25">
      <c r="A16" s="34">
        <v>4</v>
      </c>
      <c r="B16" s="38" t="s">
        <v>78</v>
      </c>
      <c r="C16" s="12">
        <f t="shared" si="2"/>
        <v>44259</v>
      </c>
      <c r="D16" s="12">
        <v>0</v>
      </c>
      <c r="E16" s="12">
        <v>20259</v>
      </c>
      <c r="F16" s="12">
        <v>0</v>
      </c>
      <c r="G16" s="12">
        <v>0</v>
      </c>
      <c r="H16" s="12">
        <v>24000</v>
      </c>
      <c r="I16" s="12">
        <v>0</v>
      </c>
      <c r="J16" s="12">
        <v>0</v>
      </c>
      <c r="K16" s="12">
        <v>0</v>
      </c>
    </row>
    <row r="17" spans="1:11" ht="59.25" customHeight="1" x14ac:dyDescent="0.25">
      <c r="A17" s="34">
        <v>5</v>
      </c>
      <c r="B17" s="38" t="s">
        <v>79</v>
      </c>
      <c r="C17" s="12">
        <f t="shared" si="2"/>
        <v>52958.009999999995</v>
      </c>
      <c r="D17" s="12">
        <v>0</v>
      </c>
      <c r="E17" s="12">
        <v>28958.01</v>
      </c>
      <c r="F17" s="12">
        <v>0</v>
      </c>
      <c r="G17" s="12">
        <v>0</v>
      </c>
      <c r="H17" s="12">
        <v>24000</v>
      </c>
      <c r="I17" s="12">
        <v>0</v>
      </c>
      <c r="J17" s="12">
        <v>0</v>
      </c>
      <c r="K17" s="12">
        <v>0</v>
      </c>
    </row>
    <row r="18" spans="1:11" ht="63" customHeight="1" x14ac:dyDescent="0.25">
      <c r="A18" s="34">
        <v>6</v>
      </c>
      <c r="B18" s="38" t="s">
        <v>80</v>
      </c>
      <c r="C18" s="12">
        <f t="shared" si="2"/>
        <v>46379</v>
      </c>
      <c r="D18" s="12">
        <v>0</v>
      </c>
      <c r="E18" s="12">
        <v>22379</v>
      </c>
      <c r="F18" s="12">
        <v>0</v>
      </c>
      <c r="G18" s="12">
        <v>0</v>
      </c>
      <c r="H18" s="12">
        <v>24000</v>
      </c>
      <c r="I18" s="12">
        <v>0</v>
      </c>
      <c r="J18" s="12">
        <v>0</v>
      </c>
      <c r="K18" s="12">
        <v>0</v>
      </c>
    </row>
    <row r="19" spans="1:11" ht="38.25" customHeight="1" x14ac:dyDescent="0.25">
      <c r="A19" s="74" t="s">
        <v>82</v>
      </c>
      <c r="B19" s="75"/>
      <c r="C19" s="44">
        <f>SUM(C20:C24)</f>
        <v>343789.28</v>
      </c>
      <c r="D19" s="44">
        <f t="shared" ref="D19:K19" si="3">SUM(D20:D24)</f>
        <v>0</v>
      </c>
      <c r="E19" s="44">
        <f t="shared" si="3"/>
        <v>223789.28</v>
      </c>
      <c r="F19" s="44">
        <f t="shared" si="3"/>
        <v>0</v>
      </c>
      <c r="G19" s="44">
        <f t="shared" si="3"/>
        <v>0</v>
      </c>
      <c r="H19" s="44">
        <f t="shared" si="3"/>
        <v>120000</v>
      </c>
      <c r="I19" s="44">
        <f t="shared" si="3"/>
        <v>0</v>
      </c>
      <c r="J19" s="44">
        <f t="shared" si="3"/>
        <v>0</v>
      </c>
      <c r="K19" s="44">
        <f t="shared" si="3"/>
        <v>0</v>
      </c>
    </row>
    <row r="20" spans="1:11" ht="60.75" customHeight="1" x14ac:dyDescent="0.25">
      <c r="A20" s="34">
        <v>7</v>
      </c>
      <c r="B20" s="38" t="s">
        <v>83</v>
      </c>
      <c r="C20" s="12">
        <f>SUM(D20:K20)</f>
        <v>47446</v>
      </c>
      <c r="D20" s="12">
        <v>0</v>
      </c>
      <c r="E20" s="12">
        <v>23446</v>
      </c>
      <c r="F20" s="12">
        <v>0</v>
      </c>
      <c r="G20" s="12">
        <v>0</v>
      </c>
      <c r="H20" s="12">
        <v>24000</v>
      </c>
      <c r="I20" s="12">
        <v>0</v>
      </c>
      <c r="J20" s="12">
        <v>0</v>
      </c>
      <c r="K20" s="12">
        <v>0</v>
      </c>
    </row>
    <row r="21" spans="1:11" ht="66" customHeight="1" x14ac:dyDescent="0.25">
      <c r="A21" s="39">
        <v>8</v>
      </c>
      <c r="B21" s="38" t="s">
        <v>84</v>
      </c>
      <c r="C21" s="12">
        <f t="shared" ref="C21:C24" si="4">SUM(D21:K21)</f>
        <v>152106.28</v>
      </c>
      <c r="D21" s="12">
        <v>0</v>
      </c>
      <c r="E21" s="12">
        <v>128106.28</v>
      </c>
      <c r="F21" s="12">
        <v>0</v>
      </c>
      <c r="G21" s="12">
        <v>0</v>
      </c>
      <c r="H21" s="12">
        <v>24000</v>
      </c>
      <c r="I21" s="12">
        <v>0</v>
      </c>
      <c r="J21" s="12">
        <v>0</v>
      </c>
      <c r="K21" s="12">
        <v>0</v>
      </c>
    </row>
    <row r="22" spans="1:11" ht="59.25" customHeight="1" x14ac:dyDescent="0.25">
      <c r="A22" s="39">
        <v>9</v>
      </c>
      <c r="B22" s="38" t="s">
        <v>85</v>
      </c>
      <c r="C22" s="12">
        <f t="shared" si="4"/>
        <v>49605</v>
      </c>
      <c r="D22" s="12">
        <v>0</v>
      </c>
      <c r="E22" s="12">
        <v>25605</v>
      </c>
      <c r="F22" s="12">
        <v>0</v>
      </c>
      <c r="G22" s="12">
        <v>0</v>
      </c>
      <c r="H22" s="12">
        <v>24000</v>
      </c>
      <c r="I22" s="12">
        <v>0</v>
      </c>
      <c r="J22" s="12">
        <v>0</v>
      </c>
      <c r="K22" s="12">
        <v>0</v>
      </c>
    </row>
    <row r="23" spans="1:11" ht="59.25" customHeight="1" x14ac:dyDescent="0.25">
      <c r="A23" s="39">
        <v>10</v>
      </c>
      <c r="B23" s="40" t="s">
        <v>87</v>
      </c>
      <c r="C23" s="12">
        <f t="shared" si="4"/>
        <v>46961</v>
      </c>
      <c r="D23" s="12">
        <v>0</v>
      </c>
      <c r="E23" s="12">
        <v>22961</v>
      </c>
      <c r="F23" s="12">
        <v>0</v>
      </c>
      <c r="G23" s="12">
        <v>0</v>
      </c>
      <c r="H23" s="12">
        <v>24000</v>
      </c>
      <c r="I23" s="12">
        <v>0</v>
      </c>
      <c r="J23" s="12">
        <v>0</v>
      </c>
      <c r="K23" s="12">
        <v>0</v>
      </c>
    </row>
    <row r="24" spans="1:11" ht="60.75" customHeight="1" x14ac:dyDescent="0.25">
      <c r="A24" s="39">
        <v>11</v>
      </c>
      <c r="B24" s="40" t="s">
        <v>86</v>
      </c>
      <c r="C24" s="12">
        <f t="shared" si="4"/>
        <v>47671</v>
      </c>
      <c r="D24" s="12">
        <v>0</v>
      </c>
      <c r="E24" s="12">
        <v>23671</v>
      </c>
      <c r="F24" s="12">
        <v>0</v>
      </c>
      <c r="G24" s="12">
        <v>0</v>
      </c>
      <c r="H24" s="12">
        <v>24000</v>
      </c>
      <c r="I24" s="12">
        <v>0</v>
      </c>
      <c r="J24" s="12">
        <v>0</v>
      </c>
      <c r="K24" s="12">
        <v>0</v>
      </c>
    </row>
    <row r="25" spans="1:11" ht="39" customHeight="1" x14ac:dyDescent="0.25">
      <c r="A25" s="74" t="s">
        <v>88</v>
      </c>
      <c r="B25" s="75"/>
      <c r="C25" s="44">
        <f>SUM(C26:C36)</f>
        <v>558980.30999999994</v>
      </c>
      <c r="D25" s="44">
        <f t="shared" ref="D25:K25" si="5">SUM(D26:D36)</f>
        <v>0</v>
      </c>
      <c r="E25" s="44">
        <f t="shared" si="5"/>
        <v>294980.31</v>
      </c>
      <c r="F25" s="44">
        <f t="shared" si="5"/>
        <v>0</v>
      </c>
      <c r="G25" s="44">
        <f t="shared" si="5"/>
        <v>0</v>
      </c>
      <c r="H25" s="44">
        <f t="shared" si="5"/>
        <v>264000</v>
      </c>
      <c r="I25" s="44">
        <f t="shared" si="5"/>
        <v>0</v>
      </c>
      <c r="J25" s="44">
        <f t="shared" si="5"/>
        <v>0</v>
      </c>
      <c r="K25" s="44">
        <f t="shared" si="5"/>
        <v>0</v>
      </c>
    </row>
    <row r="26" spans="1:11" ht="59.25" customHeight="1" x14ac:dyDescent="0.25">
      <c r="A26" s="39">
        <v>12</v>
      </c>
      <c r="B26" s="38" t="s">
        <v>89</v>
      </c>
      <c r="C26" s="12">
        <f>SUM(D26:K26)</f>
        <v>42464</v>
      </c>
      <c r="D26" s="12">
        <v>0</v>
      </c>
      <c r="E26" s="12">
        <v>18464</v>
      </c>
      <c r="F26" s="12">
        <v>0</v>
      </c>
      <c r="G26" s="12">
        <v>0</v>
      </c>
      <c r="H26" s="12">
        <v>24000</v>
      </c>
      <c r="I26" s="12">
        <v>0</v>
      </c>
      <c r="J26" s="12">
        <v>0</v>
      </c>
      <c r="K26" s="12">
        <v>0</v>
      </c>
    </row>
    <row r="27" spans="1:11" ht="58.5" customHeight="1" x14ac:dyDescent="0.25">
      <c r="A27" s="39">
        <v>13</v>
      </c>
      <c r="B27" s="38" t="s">
        <v>90</v>
      </c>
      <c r="C27" s="12">
        <f t="shared" ref="C27:C36" si="6">SUM(D27:K27)</f>
        <v>41807</v>
      </c>
      <c r="D27" s="12">
        <v>0</v>
      </c>
      <c r="E27" s="12">
        <v>17807</v>
      </c>
      <c r="F27" s="12">
        <v>0</v>
      </c>
      <c r="G27" s="12">
        <v>0</v>
      </c>
      <c r="H27" s="12">
        <v>24000</v>
      </c>
      <c r="I27" s="12">
        <v>0</v>
      </c>
      <c r="J27" s="12">
        <v>0</v>
      </c>
      <c r="K27" s="12">
        <v>0</v>
      </c>
    </row>
    <row r="28" spans="1:11" ht="63" customHeight="1" x14ac:dyDescent="0.25">
      <c r="A28" s="39">
        <v>14</v>
      </c>
      <c r="B28" s="38" t="s">
        <v>91</v>
      </c>
      <c r="C28" s="12">
        <f t="shared" si="6"/>
        <v>41612</v>
      </c>
      <c r="D28" s="12">
        <v>0</v>
      </c>
      <c r="E28" s="12">
        <v>17612</v>
      </c>
      <c r="F28" s="12">
        <v>0</v>
      </c>
      <c r="G28" s="12">
        <v>0</v>
      </c>
      <c r="H28" s="12">
        <v>24000</v>
      </c>
      <c r="I28" s="12">
        <v>0</v>
      </c>
      <c r="J28" s="12">
        <v>0</v>
      </c>
      <c r="K28" s="12">
        <v>0</v>
      </c>
    </row>
    <row r="29" spans="1:11" ht="58.5" customHeight="1" x14ac:dyDescent="0.25">
      <c r="A29" s="39">
        <v>15</v>
      </c>
      <c r="B29" s="38" t="s">
        <v>92</v>
      </c>
      <c r="C29" s="12">
        <f t="shared" si="6"/>
        <v>46634</v>
      </c>
      <c r="D29" s="12">
        <v>0</v>
      </c>
      <c r="E29" s="12">
        <v>22634</v>
      </c>
      <c r="F29" s="12">
        <v>0</v>
      </c>
      <c r="G29" s="12">
        <v>0</v>
      </c>
      <c r="H29" s="12">
        <v>24000</v>
      </c>
      <c r="I29" s="12">
        <v>0</v>
      </c>
      <c r="J29" s="12">
        <v>0</v>
      </c>
      <c r="K29" s="12">
        <v>0</v>
      </c>
    </row>
    <row r="30" spans="1:11" ht="60.75" customHeight="1" x14ac:dyDescent="0.25">
      <c r="A30" s="39">
        <v>16</v>
      </c>
      <c r="B30" s="38" t="s">
        <v>93</v>
      </c>
      <c r="C30" s="12">
        <f t="shared" si="6"/>
        <v>50210</v>
      </c>
      <c r="D30" s="12">
        <v>0</v>
      </c>
      <c r="E30" s="12">
        <v>26210</v>
      </c>
      <c r="F30" s="12">
        <v>0</v>
      </c>
      <c r="G30" s="12">
        <v>0</v>
      </c>
      <c r="H30" s="12">
        <v>24000</v>
      </c>
      <c r="I30" s="12">
        <v>0</v>
      </c>
      <c r="J30" s="12">
        <v>0</v>
      </c>
      <c r="K30" s="12">
        <v>0</v>
      </c>
    </row>
    <row r="31" spans="1:11" ht="60.75" customHeight="1" x14ac:dyDescent="0.25">
      <c r="A31" s="35">
        <v>17</v>
      </c>
      <c r="B31" s="38" t="s">
        <v>94</v>
      </c>
      <c r="C31" s="12">
        <f t="shared" si="6"/>
        <v>49064</v>
      </c>
      <c r="D31" s="12">
        <v>0</v>
      </c>
      <c r="E31" s="12">
        <v>25064</v>
      </c>
      <c r="F31" s="12">
        <v>0</v>
      </c>
      <c r="G31" s="12">
        <v>0</v>
      </c>
      <c r="H31" s="12">
        <v>24000</v>
      </c>
      <c r="I31" s="12">
        <v>0</v>
      </c>
      <c r="J31" s="12">
        <v>0</v>
      </c>
      <c r="K31" s="12">
        <v>0</v>
      </c>
    </row>
    <row r="32" spans="1:11" ht="58.5" customHeight="1" x14ac:dyDescent="0.3">
      <c r="A32" s="35">
        <v>18</v>
      </c>
      <c r="B32" s="45" t="s">
        <v>95</v>
      </c>
      <c r="C32" s="12">
        <f t="shared" si="6"/>
        <v>46657</v>
      </c>
      <c r="D32" s="12">
        <v>0</v>
      </c>
      <c r="E32" s="12">
        <v>22657</v>
      </c>
      <c r="F32" s="12">
        <v>0</v>
      </c>
      <c r="G32" s="12">
        <v>0</v>
      </c>
      <c r="H32" s="12">
        <v>24000</v>
      </c>
      <c r="I32" s="12">
        <v>0</v>
      </c>
      <c r="J32" s="12">
        <v>0</v>
      </c>
      <c r="K32" s="12">
        <v>0</v>
      </c>
    </row>
    <row r="33" spans="1:11" ht="58.5" customHeight="1" x14ac:dyDescent="0.25">
      <c r="A33" s="35">
        <v>19</v>
      </c>
      <c r="B33" s="29" t="s">
        <v>96</v>
      </c>
      <c r="C33" s="12">
        <f t="shared" si="6"/>
        <v>46228</v>
      </c>
      <c r="D33" s="12">
        <v>0</v>
      </c>
      <c r="E33" s="12">
        <v>22228</v>
      </c>
      <c r="F33" s="12">
        <v>0</v>
      </c>
      <c r="G33" s="12">
        <v>0</v>
      </c>
      <c r="H33" s="12">
        <v>24000</v>
      </c>
      <c r="I33" s="12">
        <v>0</v>
      </c>
      <c r="J33" s="12">
        <v>0</v>
      </c>
      <c r="K33" s="12">
        <v>0</v>
      </c>
    </row>
    <row r="34" spans="1:11" ht="62.25" customHeight="1" x14ac:dyDescent="0.25">
      <c r="A34" s="35">
        <v>20</v>
      </c>
      <c r="B34" s="29" t="s">
        <v>97</v>
      </c>
      <c r="C34" s="12">
        <f t="shared" si="6"/>
        <v>50389</v>
      </c>
      <c r="D34" s="12">
        <v>0</v>
      </c>
      <c r="E34" s="12">
        <v>26389</v>
      </c>
      <c r="F34" s="12">
        <v>0</v>
      </c>
      <c r="G34" s="12">
        <v>0</v>
      </c>
      <c r="H34" s="12">
        <v>24000</v>
      </c>
      <c r="I34" s="12">
        <v>0</v>
      </c>
      <c r="J34" s="12">
        <v>0</v>
      </c>
      <c r="K34" s="12">
        <v>0</v>
      </c>
    </row>
    <row r="35" spans="1:11" ht="60.75" customHeight="1" x14ac:dyDescent="0.25">
      <c r="A35" s="35">
        <v>21</v>
      </c>
      <c r="B35" s="29" t="s">
        <v>98</v>
      </c>
      <c r="C35" s="12">
        <f t="shared" si="6"/>
        <v>72305.959999999992</v>
      </c>
      <c r="D35" s="12">
        <v>0</v>
      </c>
      <c r="E35" s="56">
        <v>48305.96</v>
      </c>
      <c r="F35" s="12">
        <v>0</v>
      </c>
      <c r="G35" s="12">
        <v>0</v>
      </c>
      <c r="H35" s="12">
        <v>24000</v>
      </c>
      <c r="I35" s="12">
        <v>0</v>
      </c>
      <c r="J35" s="12">
        <v>0</v>
      </c>
      <c r="K35" s="12">
        <v>0</v>
      </c>
    </row>
    <row r="36" spans="1:11" ht="60.75" customHeight="1" x14ac:dyDescent="0.25">
      <c r="A36" s="35">
        <v>22</v>
      </c>
      <c r="B36" s="29" t="s">
        <v>99</v>
      </c>
      <c r="C36" s="12">
        <f t="shared" si="6"/>
        <v>71609.350000000006</v>
      </c>
      <c r="D36" s="12">
        <v>0</v>
      </c>
      <c r="E36" s="56">
        <v>47609.35</v>
      </c>
      <c r="F36" s="12">
        <v>0</v>
      </c>
      <c r="G36" s="12">
        <v>0</v>
      </c>
      <c r="H36" s="12">
        <v>24000</v>
      </c>
      <c r="I36" s="12">
        <v>0</v>
      </c>
      <c r="J36" s="12">
        <v>0</v>
      </c>
      <c r="K36" s="12">
        <v>0</v>
      </c>
    </row>
  </sheetData>
  <mergeCells count="12">
    <mergeCell ref="A12:B12"/>
    <mergeCell ref="A19:B19"/>
    <mergeCell ref="A25:B25"/>
    <mergeCell ref="A11:B11"/>
    <mergeCell ref="A1:K1"/>
    <mergeCell ref="A2:K2"/>
    <mergeCell ref="A3:K3"/>
    <mergeCell ref="A4:K4"/>
    <mergeCell ref="A6:A9"/>
    <mergeCell ref="B6:B9"/>
    <mergeCell ref="C6:C8"/>
    <mergeCell ref="D6:K7"/>
  </mergeCells>
  <conditionalFormatting sqref="B18">
    <cfRule type="expression" dxfId="25" priority="17">
      <formula>EXACT($E18,"РАЗДЕЛ 2")</formula>
    </cfRule>
  </conditionalFormatting>
  <conditionalFormatting sqref="B13">
    <cfRule type="expression" dxfId="24" priority="26">
      <formula>VALUE($C13)</formula>
    </cfRule>
  </conditionalFormatting>
  <conditionalFormatting sqref="B13">
    <cfRule type="expression" dxfId="23" priority="25">
      <formula>EXACT($E13,"РАЗДЕЛ 2")</formula>
    </cfRule>
  </conditionalFormatting>
  <conditionalFormatting sqref="B14">
    <cfRule type="expression" dxfId="22" priority="24">
      <formula>VALUE($C14)</formula>
    </cfRule>
  </conditionalFormatting>
  <conditionalFormatting sqref="B14">
    <cfRule type="expression" dxfId="21" priority="23">
      <formula>EXACT($E14,"РАЗДЕЛ 2")</formula>
    </cfRule>
  </conditionalFormatting>
  <conditionalFormatting sqref="B15">
    <cfRule type="expression" dxfId="20" priority="22">
      <formula>VALUE($C15)</formula>
    </cfRule>
  </conditionalFormatting>
  <conditionalFormatting sqref="B15">
    <cfRule type="expression" dxfId="19" priority="21">
      <formula>EXACT($E15,"РАЗДЕЛ 2")</formula>
    </cfRule>
  </conditionalFormatting>
  <conditionalFormatting sqref="B16">
    <cfRule type="expression" dxfId="18" priority="20">
      <formula>VALUE($C16)</formula>
    </cfRule>
  </conditionalFormatting>
  <conditionalFormatting sqref="B16">
    <cfRule type="expression" dxfId="17" priority="19">
      <formula>EXACT($E16,"РАЗДЕЛ 2")</formula>
    </cfRule>
  </conditionalFormatting>
  <conditionalFormatting sqref="B18">
    <cfRule type="expression" dxfId="16" priority="18">
      <formula>VALUE($C18)</formula>
    </cfRule>
  </conditionalFormatting>
  <conditionalFormatting sqref="B22:B23">
    <cfRule type="expression" dxfId="15" priority="7">
      <formula>EXACT($E22,"РАЗДЕЛ 2")</formula>
    </cfRule>
  </conditionalFormatting>
  <conditionalFormatting sqref="B27">
    <cfRule type="expression" dxfId="14" priority="1">
      <formula>EXACT($E27,"РАЗДЕЛ 2")</formula>
    </cfRule>
  </conditionalFormatting>
  <conditionalFormatting sqref="B17">
    <cfRule type="expression" dxfId="13" priority="16">
      <formula>VALUE($C17)</formula>
    </cfRule>
  </conditionalFormatting>
  <conditionalFormatting sqref="B17">
    <cfRule type="expression" dxfId="12" priority="15">
      <formula>EXACT($E17,"РАЗДЕЛ 2")</formula>
    </cfRule>
  </conditionalFormatting>
  <conditionalFormatting sqref="B24 B30:B31">
    <cfRule type="expression" dxfId="11" priority="9">
      <formula>EXACT($E24,"РАЗДЕЛ 2")</formula>
    </cfRule>
  </conditionalFormatting>
  <conditionalFormatting sqref="B20">
    <cfRule type="expression" dxfId="10" priority="14">
      <formula>VALUE($C20)</formula>
    </cfRule>
  </conditionalFormatting>
  <conditionalFormatting sqref="B20">
    <cfRule type="expression" dxfId="9" priority="13">
      <formula>EXACT($E20,"РАЗДЕЛ 2")</formula>
    </cfRule>
  </conditionalFormatting>
  <conditionalFormatting sqref="B21">
    <cfRule type="expression" dxfId="8" priority="12">
      <formula>VALUE($C21)</formula>
    </cfRule>
  </conditionalFormatting>
  <conditionalFormatting sqref="B21">
    <cfRule type="expression" dxfId="7" priority="11">
      <formula>EXACT($E21,"РАЗДЕЛ 2")</formula>
    </cfRule>
  </conditionalFormatting>
  <conditionalFormatting sqref="B24 B30:B31">
    <cfRule type="expression" dxfId="6" priority="10">
      <formula>VALUE($C24)</formula>
    </cfRule>
  </conditionalFormatting>
  <conditionalFormatting sqref="B22:B23">
    <cfRule type="expression" dxfId="5" priority="8">
      <formula>VALUE($C22)</formula>
    </cfRule>
  </conditionalFormatting>
  <conditionalFormatting sqref="B28:B29">
    <cfRule type="expression" dxfId="4" priority="3">
      <formula>EXACT($E28,"РАЗДЕЛ 2")</formula>
    </cfRule>
  </conditionalFormatting>
  <conditionalFormatting sqref="B26">
    <cfRule type="expression" dxfId="3" priority="6">
      <formula>VALUE($C26)</formula>
    </cfRule>
  </conditionalFormatting>
  <conditionalFormatting sqref="B26">
    <cfRule type="expression" dxfId="2" priority="5">
      <formula>EXACT($E26,"РАЗДЕЛ 2")</formula>
    </cfRule>
  </conditionalFormatting>
  <conditionalFormatting sqref="B28:B29">
    <cfRule type="expression" dxfId="1" priority="4">
      <formula>VALUE($C28)</formula>
    </cfRule>
  </conditionalFormatting>
  <conditionalFormatting sqref="B27">
    <cfRule type="expression" dxfId="0" priority="2">
      <formula>VALUE($C27)</formula>
    </cfRule>
  </conditionalFormatting>
  <pageMargins left="0.51181102362204722" right="0.51181102362204722" top="0.74803149606299213" bottom="0.55118110236220474" header="0.31496062992125984" footer="0.31496062992125984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zoomScale="80" zoomScaleNormal="80" workbookViewId="0">
      <selection activeCell="H18" sqref="H18"/>
    </sheetView>
  </sheetViews>
  <sheetFormatPr defaultRowHeight="15" x14ac:dyDescent="0.25"/>
  <cols>
    <col min="1" max="1" width="9.140625" style="1"/>
    <col min="2" max="2" width="26.140625" style="1" customWidth="1"/>
    <col min="3" max="3" width="18.5703125" style="1" customWidth="1"/>
    <col min="4" max="4" width="20.42578125" style="1" customWidth="1"/>
    <col min="5" max="6" width="14.42578125" style="1" customWidth="1"/>
    <col min="7" max="7" width="13.42578125" style="1" customWidth="1"/>
    <col min="8" max="8" width="14.140625" style="1" customWidth="1"/>
    <col min="9" max="9" width="13.42578125" style="1" customWidth="1"/>
    <col min="10" max="11" width="16.28515625" style="1" customWidth="1"/>
    <col min="12" max="12" width="16.140625" style="1" customWidth="1"/>
    <col min="13" max="13" width="16" style="1" customWidth="1"/>
    <col min="14" max="14" width="18.28515625" style="1" customWidth="1"/>
    <col min="15" max="16384" width="9.140625" style="1"/>
  </cols>
  <sheetData>
    <row r="1" spans="1:14" ht="18.7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23.25" customHeight="1" x14ac:dyDescent="0.35">
      <c r="A2" s="118" t="s">
        <v>114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4" ht="30.75" customHeight="1" x14ac:dyDescent="0.35">
      <c r="A3" s="118" t="s">
        <v>42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</row>
    <row r="4" spans="1:14" ht="15.75" x14ac:dyDescent="0.2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4" ht="15.75" customHeight="1" x14ac:dyDescent="0.25">
      <c r="A5" s="119" t="s">
        <v>0</v>
      </c>
      <c r="B5" s="120" t="s">
        <v>43</v>
      </c>
      <c r="C5" s="120" t="s">
        <v>44</v>
      </c>
      <c r="D5" s="121" t="s">
        <v>45</v>
      </c>
      <c r="E5" s="121" t="s">
        <v>46</v>
      </c>
      <c r="F5" s="121"/>
      <c r="G5" s="121"/>
      <c r="H5" s="121"/>
      <c r="I5" s="121"/>
      <c r="J5" s="122" t="s">
        <v>47</v>
      </c>
      <c r="K5" s="123"/>
      <c r="L5" s="123"/>
      <c r="M5" s="123"/>
      <c r="N5" s="124"/>
    </row>
    <row r="6" spans="1:14" ht="15.75" x14ac:dyDescent="0.25">
      <c r="A6" s="119"/>
      <c r="B6" s="120"/>
      <c r="C6" s="120"/>
      <c r="D6" s="121"/>
      <c r="E6" s="19" t="s">
        <v>48</v>
      </c>
      <c r="F6" s="19" t="s">
        <v>49</v>
      </c>
      <c r="G6" s="19" t="s">
        <v>50</v>
      </c>
      <c r="H6" s="19" t="s">
        <v>51</v>
      </c>
      <c r="I6" s="19" t="s">
        <v>52</v>
      </c>
      <c r="J6" s="20" t="s">
        <v>53</v>
      </c>
      <c r="K6" s="20" t="s">
        <v>57</v>
      </c>
      <c r="L6" s="20" t="s">
        <v>54</v>
      </c>
      <c r="M6" s="20" t="s">
        <v>55</v>
      </c>
      <c r="N6" s="20" t="s">
        <v>56</v>
      </c>
    </row>
    <row r="7" spans="1:14" ht="20.25" customHeight="1" x14ac:dyDescent="0.25">
      <c r="A7" s="119"/>
      <c r="B7" s="120"/>
      <c r="C7" s="20" t="s">
        <v>2</v>
      </c>
      <c r="D7" s="21" t="s">
        <v>13</v>
      </c>
      <c r="E7" s="21" t="s">
        <v>3</v>
      </c>
      <c r="F7" s="21" t="s">
        <v>3</v>
      </c>
      <c r="G7" s="21" t="s">
        <v>3</v>
      </c>
      <c r="H7" s="21" t="s">
        <v>3</v>
      </c>
      <c r="I7" s="21" t="s">
        <v>3</v>
      </c>
      <c r="J7" s="22" t="s">
        <v>4</v>
      </c>
      <c r="K7" s="22" t="s">
        <v>4</v>
      </c>
      <c r="L7" s="22" t="s">
        <v>4</v>
      </c>
      <c r="M7" s="22" t="s">
        <v>4</v>
      </c>
      <c r="N7" s="22" t="s">
        <v>4</v>
      </c>
    </row>
    <row r="8" spans="1:14" ht="20.25" customHeight="1" x14ac:dyDescent="0.25">
      <c r="A8" s="23">
        <v>1</v>
      </c>
      <c r="B8" s="24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1">
        <v>12</v>
      </c>
      <c r="M8" s="21">
        <v>13</v>
      </c>
      <c r="N8" s="21">
        <v>14</v>
      </c>
    </row>
    <row r="9" spans="1:14" ht="22.5" customHeight="1" x14ac:dyDescent="0.25">
      <c r="A9" s="23">
        <v>1</v>
      </c>
      <c r="B9" s="24" t="s">
        <v>72</v>
      </c>
      <c r="C9" s="26">
        <v>17283.550000000003</v>
      </c>
      <c r="D9" s="21">
        <v>788</v>
      </c>
      <c r="E9" s="21"/>
      <c r="F9" s="21"/>
      <c r="G9" s="21"/>
      <c r="H9" s="69">
        <v>22</v>
      </c>
      <c r="I9" s="69">
        <v>22</v>
      </c>
      <c r="J9" s="26"/>
      <c r="K9" s="26"/>
      <c r="L9" s="26"/>
      <c r="M9" s="36">
        <v>33397140.620000001</v>
      </c>
      <c r="N9" s="62">
        <v>33397140.620000001</v>
      </c>
    </row>
    <row r="10" spans="1:14" ht="15.75" x14ac:dyDescent="0.25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</row>
    <row r="13" spans="1:14" ht="21" customHeight="1" x14ac:dyDescent="0.35">
      <c r="A13" s="128"/>
      <c r="B13" s="128"/>
      <c r="C13" s="128"/>
      <c r="D13" s="128"/>
      <c r="E13" s="6"/>
      <c r="F13" s="6"/>
      <c r="G13" s="6"/>
      <c r="H13" s="6"/>
      <c r="I13" s="6"/>
      <c r="J13" s="5"/>
    </row>
    <row r="14" spans="1:14" ht="21" customHeight="1" x14ac:dyDescent="0.35">
      <c r="A14" s="128"/>
      <c r="B14" s="128"/>
      <c r="C14" s="128"/>
      <c r="D14" s="128"/>
      <c r="E14" s="128"/>
      <c r="F14" s="6"/>
      <c r="G14" s="6"/>
      <c r="H14" s="6"/>
      <c r="I14" s="6"/>
      <c r="J14" s="5"/>
    </row>
    <row r="15" spans="1:14" ht="25.5" customHeight="1" x14ac:dyDescent="0.45">
      <c r="A15" s="129" t="s">
        <v>103</v>
      </c>
      <c r="B15" s="129"/>
      <c r="C15" s="129"/>
      <c r="D15" s="129"/>
      <c r="E15" s="55"/>
      <c r="F15" s="55"/>
      <c r="G15" s="55"/>
      <c r="H15" s="55"/>
      <c r="I15" s="125"/>
      <c r="J15" s="125"/>
      <c r="K15" s="55"/>
      <c r="L15" s="55"/>
      <c r="M15" s="125" t="s">
        <v>115</v>
      </c>
      <c r="N15" s="127"/>
    </row>
    <row r="16" spans="1:14" ht="15.75" x14ac:dyDescent="0.25">
      <c r="A16" s="126"/>
      <c r="B16" s="126"/>
      <c r="C16" s="126"/>
      <c r="D16" s="126"/>
      <c r="E16" s="126"/>
      <c r="F16" s="126"/>
      <c r="G16" s="126"/>
      <c r="H16" s="126"/>
      <c r="I16" s="126"/>
      <c r="J16" s="126"/>
    </row>
  </sheetData>
  <mergeCells count="15">
    <mergeCell ref="I15:J15"/>
    <mergeCell ref="A16:J16"/>
    <mergeCell ref="M15:N15"/>
    <mergeCell ref="A13:D13"/>
    <mergeCell ref="A14:E14"/>
    <mergeCell ref="A15:D15"/>
    <mergeCell ref="A10:N10"/>
    <mergeCell ref="A2:N2"/>
    <mergeCell ref="A3:N3"/>
    <mergeCell ref="A5:A7"/>
    <mergeCell ref="B5:B7"/>
    <mergeCell ref="C5:C6"/>
    <mergeCell ref="D5:D6"/>
    <mergeCell ref="E5:I5"/>
    <mergeCell ref="J5:N5"/>
  </mergeCells>
  <pageMargins left="1.181102362204724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приложение 1</vt:lpstr>
      <vt:lpstr>приложение 2</vt:lpstr>
      <vt:lpstr>приложение 3</vt:lpstr>
      <vt:lpstr>приложение 4</vt:lpstr>
      <vt:lpstr>'приложение 1'!Заголовки_для_печати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2022-05-17T06:33:21Z</dcterms:modified>
</cp:coreProperties>
</file>